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Musina\"/>
    </mc:Choice>
  </mc:AlternateContent>
  <bookViews>
    <workbookView xWindow="0" yWindow="360" windowWidth="15360" windowHeight="7788" tabRatio="952" firstSheet="18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'M4400-C'!$A$1:$F$29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<sst xmlns="http://schemas.openxmlformats.org/spreadsheetml/2006/main" count="1240" uniqueCount="876">
  <si>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</si>
  <si>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</si>
  <si>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</si>
  <si>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</si>
  <si>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</si>
  <si>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</si>
  <si>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</si>
  <si>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</si>
  <si>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</si>
  <si>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</si>
  <si>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</si>
  <si>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</si>
  <si>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</si>
  <si>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</si>
  <si>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</si>
  <si>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</si>
  <si>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</si>
  <si>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</si>
  <si>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</si>
  <si>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</si>
  <si>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</si>
  <si>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</si>
  <si>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</si>
  <si>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</si>
  <si>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</si>
  <si>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</si>
  <si>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</si>
  <si>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</si>
  <si>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</si>
  <si>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</si>
  <si>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</si>
  <si>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</si>
  <si>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</si>
  <si>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</si>
  <si>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</si>
  <si>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</si>
  <si>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</si>
  <si>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</si>
  <si>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</si>
  <si>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</si>
  <si>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</si>
  <si>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</si>
  <si>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</si>
  <si>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</si>
  <si>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</si>
  <si>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</si>
  <si>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</si>
  <si>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</si>
  <si>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</si>
  <si>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</si>
  <si>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</si>
  <si>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</si>
  <si>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</si>
  <si>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</si>
  <si>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</si>
  <si>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</si>
  <si>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</si>
  <si>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</si>
  <si>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</si>
  <si>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</si>
  <si>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</si>
  <si>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</si>
  <si>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</si>
  <si>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</si>
  <si>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</si>
  <si>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</si>
  <si>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</si>
  <si>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</si>
  <si>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</si>
  <si>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</si>
  <si>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</si>
  <si>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</si>
  <si>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</si>
  <si>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</si>
  <si>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</si>
  <si>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</si>
  <si>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</si>
  <si>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</si>
  <si>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</si>
  <si>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</si>
  <si>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</si>
  <si>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</si>
  <si>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</si>
  <si>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</si>
  <si>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</si>
  <si>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</si>
  <si>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</si>
  <si>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</si>
  <si>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</si>
  <si>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</si>
  <si>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</si>
  <si>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</si>
  <si>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</si>
  <si>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</si>
  <si>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</si>
  <si>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</si>
  <si>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</si>
  <si>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</si>
  <si>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</si>
  <si>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</si>
  <si>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</si>
  <si>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</si>
  <si>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</si>
  <si>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</si>
  <si>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</si>
  <si>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</si>
  <si>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</si>
  <si>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</si>
  <si>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</si>
  <si>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</si>
  <si>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</si>
  <si>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</si>
  <si>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</si>
  <si>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</si>
  <si>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</si>
  <si>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</si>
  <si>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</si>
  <si>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</si>
  <si>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</si>
  <si>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</si>
  <si>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</si>
  <si>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</si>
  <si>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</si>
  <si>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</si>
  <si>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</si>
  <si>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</si>
  <si>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</si>
  <si>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</si>
  <si>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</si>
  <si>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</si>
  <si>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</si>
  <si>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</si>
  <si>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</si>
  <si>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</si>
  <si>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</si>
  <si>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</si>
  <si>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</si>
  <si>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</si>
  <si>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</si>
  <si>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</si>
  <si>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</si>
  <si>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</si>
  <si>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</si>
  <si>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</si>
  <si>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</si>
  <si>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</si>
  <si>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</si>
  <si>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</si>
  <si>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</si>
  <si>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</si>
  <si>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</si>
  <si>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</si>
  <si>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</si>
  <si>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</si>
  <si>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</si>
  <si>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</si>
  <si>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</si>
  <si>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</si>
  <si>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</si>
  <si>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</si>
  <si>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</si>
  <si>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</si>
  <si>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</si>
  <si>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</si>
  <si>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</si>
  <si>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</si>
  <si>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</si>
  <si>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</si>
  <si>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</si>
  <si>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</si>
  <si>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</si>
  <si>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</si>
  <si>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</si>
  <si>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</si>
  <si>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</si>
  <si>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</si>
  <si>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</si>
  <si>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</si>
  <si>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</si>
  <si>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</si>
  <si>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</si>
  <si>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</si>
  <si>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</si>
  <si>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</si>
  <si>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</si>
  <si>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</si>
  <si>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</si>
  <si>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</si>
  <si>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</si>
  <si>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</si>
  <si>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</si>
  <si>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</si>
  <si>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</si>
  <si>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</si>
  <si>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</si>
  <si>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</si>
  <si>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</si>
  <si>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</si>
  <si>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</si>
  <si>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</si>
  <si>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</si>
  <si>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</si>
  <si>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</si>
  <si>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</si>
  <si>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</si>
  <si>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</si>
  <si>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</si>
  <si>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</si>
  <si>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</si>
  <si>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</si>
  <si>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</si>
  <si>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</si>
  <si>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</si>
  <si>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</si>
  <si>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</si>
  <si>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</si>
  <si>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</si>
  <si>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</si>
  <si>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</si>
  <si>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</si>
  <si>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</si>
  <si>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</si>
  <si>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</si>
  <si>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</si>
  <si>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</si>
  <si>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</si>
  <si>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</si>
  <si>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</si>
  <si>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</si>
  <si>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</si>
  <si>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</si>
  <si>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</si>
  <si>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</si>
  <si>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</si>
  <si>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</si>
  <si>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</si>
  <si>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</si>
  <si>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</si>
  <si>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</si>
  <si>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</si>
  <si>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</si>
  <si>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</si>
  <si>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</si>
  <si>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</si>
  <si>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</si>
  <si>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</si>
  <si>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</si>
  <si>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</si>
  <si>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</si>
  <si>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</si>
  <si>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</si>
  <si>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</si>
  <si>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</si>
  <si>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</si>
  <si>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</si>
  <si>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</si>
  <si>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</si>
  <si>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</si>
  <si>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</si>
  <si>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</si>
  <si>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</si>
  <si>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</si>
  <si>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</si>
  <si>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</si>
  <si>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</si>
  <si>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</si>
  <si>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</si>
  <si>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</si>
  <si>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</si>
  <si>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</si>
  <si>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</si>
  <si>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</si>
  <si>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</si>
  <si>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</si>
  <si>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</si>
  <si>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</si>
  <si>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</si>
  <si>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</si>
  <si>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</si>
  <si>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</si>
  <si>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</si>
  <si>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</si>
  <si>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</si>
  <si>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</si>
  <si>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</si>
  <si>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</si>
  <si>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</si>
  <si>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</si>
  <si>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</si>
  <si>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</si>
  <si>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</si>
  <si>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</si>
  <si>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</si>
  <si>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</si>
  <si>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</si>
  <si>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</si>
  <si>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</si>
  <si>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</si>
  <si>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</si>
  <si>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</si>
  <si>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</si>
  <si>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</si>
  <si>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</si>
  <si>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</si>
  <si>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</si>
  <si>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</si>
  <si>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</si>
  <si>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</si>
  <si>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</si>
  <si>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</si>
  <si>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</si>
  <si>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</si>
  <si>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</si>
  <si>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</si>
  <si>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</si>
  <si>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</si>
  <si>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</si>
  <si>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</si>
  <si>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</si>
  <si>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</si>
  <si>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</si>
  <si>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</si>
  <si>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</si>
  <si>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</si>
  <si>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</si>
  <si>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</si>
  <si>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</si>
  <si>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</si>
  <si>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</si>
  <si>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</si>
  <si>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</si>
  <si>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</si>
  <si>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</si>
  <si>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</si>
  <si>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</si>
  <si>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</si>
  <si>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</si>
  <si>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</si>
  <si>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</si>
  <si>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</si>
  <si>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</si>
  <si>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</si>
  <si>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</si>
  <si>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</si>
  <si>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</si>
  <si>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</si>
  <si>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</si>
  <si>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</si>
  <si>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</si>
  <si>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</si>
  <si>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</si>
  <si>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</si>
  <si>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</si>
  <si>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</si>
  <si>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</si>
  <si>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</si>
  <si>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</si>
  <si>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</si>
  <si>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</si>
  <si>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</si>
  <si>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</si>
  <si>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</si>
  <si>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</si>
  <si>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</si>
  <si>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</si>
  <si>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</si>
  <si>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</si>
  <si>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</si>
  <si>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</si>
  <si>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</si>
  <si>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</si>
  <si>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</si>
  <si>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</si>
  <si>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</si>
  <si>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</si>
  <si>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</si>
  <si>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</si>
  <si>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</si>
  <si>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</si>
  <si>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</si>
  <si>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</si>
  <si>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</si>
  <si>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</si>
  <si>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</si>
  <si>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</si>
  <si>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</si>
  <si>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</si>
  <si>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</si>
  <si>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</si>
  <si>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</si>
  <si>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</si>
  <si>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</si>
  <si>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</si>
  <si>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</si>
  <si>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</si>
  <si>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</si>
  <si>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</si>
  <si>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</si>
  <si>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</si>
  <si>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</si>
  <si>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</si>
  <si>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</si>
  <si>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</si>
  <si>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</si>
  <si>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</si>
  <si>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</si>
  <si>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</si>
  <si>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</si>
  <si>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</si>
  <si>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</si>
  <si>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</si>
  <si>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</si>
  <si>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</si>
  <si>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</si>
  <si>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</si>
  <si>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</si>
  <si>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</si>
  <si>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</si>
  <si>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</si>
  <si>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</si>
  <si>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</si>
  <si>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</si>
  <si>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</si>
  <si>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</si>
  <si>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</si>
  <si>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</si>
  <si>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</si>
  <si>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</si>
  <si>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</si>
  <si>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</si>
  <si>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</si>
  <si>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</si>
  <si>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</si>
  <si>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</si>
  <si>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</si>
  <si>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</si>
  <si>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</si>
  <si>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</si>
  <si>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</si>
  <si>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</si>
  <si>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</si>
  <si>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</si>
  <si>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</si>
  <si>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</si>
  <si>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</si>
  <si>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</si>
  <si>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</si>
  <si>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</si>
  <si>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</si>
  <si>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</si>
  <si>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</si>
  <si>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</si>
  <si>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</si>
  <si>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</si>
  <si>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</si>
  <si>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</si>
  <si>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</si>
  <si>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</si>
  <si>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</si>
  <si>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</si>
  <si>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</si>
  <si>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</si>
  <si>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</si>
  <si>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</si>
  <si>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</si>
  <si>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</si>
  <si>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</si>
  <si>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</si>
  <si>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</si>
  <si>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</si>
  <si>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</si>
  <si>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</si>
  <si>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</si>
  <si>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</si>
  <si>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</si>
  <si>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</si>
  <si>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</si>
  <si>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</si>
  <si>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</si>
  <si>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</si>
  <si>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</si>
  <si>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</si>
  <si>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</si>
  <si>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</si>
  <si>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</si>
  <si>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</si>
  <si>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</si>
  <si>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</si>
  <si>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</si>
  <si>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</si>
  <si>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</si>
  <si>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</si>
  <si>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</si>
  <si>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</si>
  <si>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</si>
  <si>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</si>
  <si>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</si>
  <si>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</si>
  <si>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</si>
  <si>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</si>
  <si>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</si>
  <si>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</si>
  <si>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</si>
  <si>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</si>
  <si>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</si>
  <si>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</si>
  <si>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</si>
  <si>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</si>
  <si>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</si>
  <si>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</si>
  <si>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</si>
  <si>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</si>
  <si>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</si>
  <si>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</si>
  <si>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</si>
  <si>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</si>
  <si>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</si>
  <si>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</si>
  <si>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</si>
  <si>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</si>
  <si>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</si>
  <si>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</si>
  <si>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</si>
  <si>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</si>
  <si>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</si>
  <si>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</si>
  <si>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</si>
  <si>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</si>
  <si>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</si>
  <si>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</si>
  <si>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</si>
  <si>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</si>
  <si>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</si>
  <si>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</si>
  <si>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</si>
  <si>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</si>
  <si>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</si>
  <si>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</si>
  <si>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</si>
  <si>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</si>
  <si>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</si>
  <si>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</si>
  <si>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</si>
  <si>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</si>
  <si>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</si>
  <si>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</si>
  <si>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</si>
  <si>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</si>
  <si>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</si>
  <si>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</si>
  <si>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</si>
  <si>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</si>
  <si>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</si>
  <si>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</si>
  <si>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</si>
  <si>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</si>
  <si>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</si>
  <si>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</si>
  <si>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</si>
  <si>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</si>
  <si>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</si>
  <si>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</si>
  <si>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</si>
  <si>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</si>
  <si>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</si>
  <si>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</si>
  <si>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</si>
  <si>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</si>
  <si>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</si>
  <si>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</si>
  <si>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</si>
  <si>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</si>
  <si>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</si>
  <si>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</si>
  <si>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</si>
  <si>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</si>
  <si>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</si>
  <si>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</si>
  <si>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</si>
  <si>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</si>
  <si>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</si>
  <si>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</si>
  <si>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</si>
  <si>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</si>
  <si>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</si>
  <si>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</si>
  <si>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</si>
  <si>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</si>
  <si>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</si>
  <si>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</si>
  <si>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</si>
  <si>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</si>
  <si>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</si>
  <si>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</si>
  <si>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</si>
  <si>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</si>
  <si>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</si>
  <si>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</si>
  <si>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</si>
  <si>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</si>
  <si>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</si>
  <si>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</si>
  <si>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</si>
  <si>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</si>
  <si>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</si>
  <si>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</si>
  <si>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</si>
  <si>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</si>
  <si>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</si>
  <si>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</si>
  <si>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</si>
  <si>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</si>
  <si>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</si>
  <si>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</si>
  <si>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</si>
  <si>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</si>
  <si>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</si>
  <si>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</si>
  <si>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</si>
  <si>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</si>
  <si>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</si>
  <si>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</si>
  <si>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</si>
  <si>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</si>
  <si>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</si>
  <si>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</si>
  <si>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</si>
  <si>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</si>
  <si>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</si>
  <si>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</si>
  <si>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</si>
  <si>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</si>
  <si>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</si>
  <si>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</si>
  <si>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</si>
  <si>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</si>
  <si>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</si>
  <si>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</si>
  <si>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</si>
  <si>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</si>
  <si>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</si>
  <si>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</si>
  <si>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</si>
  <si>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</si>
  <si>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</si>
  <si>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</si>
  <si>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</si>
  <si>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</si>
  <si>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</si>
  <si>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</si>
  <si>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</si>
  <si>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</si>
  <si>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</si>
  <si>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</si>
  <si>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</si>
  <si>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</si>
  <si>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</si>
  <si>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</si>
  <si>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</si>
  <si>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</si>
  <si>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</si>
  <si>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</si>
  <si>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</si>
  <si>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</si>
  <si>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</si>
  <si>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</si>
  <si>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</si>
  <si>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</si>
  <si>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</si>
  <si>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</si>
  <si>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</si>
  <si>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</si>
  <si>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</si>
  <si>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</si>
  <si>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</si>
  <si>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</si>
  <si>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</si>
  <si>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</si>
  <si>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</si>
  <si>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</si>
  <si>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</si>
  <si>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</si>
  <si>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</si>
  <si>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</si>
  <si>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</si>
  <si>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</si>
  <si>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</si>
  <si>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</si>
  <si>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</si>
  <si>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</si>
  <si>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</si>
  <si>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</si>
  <si>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</si>
  <si>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</si>
  <si>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</si>
  <si>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</si>
  <si>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</si>
  <si>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</si>
  <si>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</si>
  <si>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</si>
  <si>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</si>
  <si>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</si>
  <si>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</si>
  <si>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</si>
  <si>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</si>
  <si>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</si>
  <si>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</si>
  <si>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</si>
  <si>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</si>
  <si>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</si>
  <si>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</si>
  <si>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</si>
  <si>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</si>
  <si>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</si>
  <si>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</si>
  <si>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</si>
  <si>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</si>
  <si>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</si>
  <si>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</si>
  <si>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</si>
  <si>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</si>
  <si>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</si>
  <si>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</si>
  <si>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</si>
  <si>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</si>
  <si>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</si>
  <si>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</si>
  <si>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</si>
  <si>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</si>
  <si>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</si>
  <si>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</si>
  <si>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</si>
  <si>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</si>
  <si>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</si>
  <si>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</si>
  <si>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</si>
  <si>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</si>
  <si>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</si>
  <si>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</si>
  <si>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</si>
  <si>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</si>
  <si>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</si>
  <si>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</si>
  <si>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</si>
  <si>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</si>
  <si>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</si>
  <si>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</si>
  <si>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</si>
  <si>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</si>
  <si>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</si>
  <si>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</si>
  <si>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</si>
  <si>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</si>
  <si>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</si>
  <si>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</si>
  <si>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</si>
  <si>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</si>
  <si>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</si>
  <si>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</si>
  <si>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</si>
  <si>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</si>
  <si>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</si>
  <si>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</si>
  <si>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</si>
  <si>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</si>
  <si>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</si>
  <si>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</si>
  <si>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</si>
  <si>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</si>
  <si>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</si>
  <si>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</si>
  <si>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</si>
  <si>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</si>
  <si>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</si>
  <si>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</si>
  <si>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</si>
  <si>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</si>
  <si>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</si>
  <si>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</si>
  <si>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</si>
  <si>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</si>
  <si>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</si>
  <si>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</si>
  <si>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</si>
  <si>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</si>
  <si>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</si>
  <si>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</si>
  <si>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</si>
  <si>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</si>
  <si>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</si>
  <si>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</si>
  <si>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</si>
  <si>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</si>
  <si>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</si>
  <si>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</si>
  <si>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</si>
  <si>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</si>
  <si>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</si>
  <si>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</si>
  <si>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</si>
  <si>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</si>
  <si>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</si>
  <si>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</si>
  <si>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</si>
  <si>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</si>
  <si>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</si>
  <si>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</si>
  <si>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</si>
  <si>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</si>
  <si>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</si>
  <si>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</si>
  <si>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</si>
  <si>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</si>
  <si>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</si>
  <si>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</si>
  <si>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</si>
  <si>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</si>
  <si>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</si>
  <si>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</si>
  <si>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</si>
  <si>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</si>
  <si>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</si>
  <si>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</si>
  <si>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</si>
  <si>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</si>
  <si>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</si>
  <si>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</si>
  <si>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</si>
  <si>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</si>
  <si>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</si>
  <si>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</si>
  <si>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</si>
  <si>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</si>
  <si>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</si>
  <si>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</si>
  <si>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</si>
  <si>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</si>
  <si>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</si>
  <si>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</si>
  <si>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</si>
  <si>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</si>
  <si>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</si>
  <si>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</si>
  <si>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</si>
  <si>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</si>
  <si>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</si>
  <si>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</si>
  <si>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</si>
  <si>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</si>
  <si>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</si>
  <si>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</si>
  <si>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</si>
  <si>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</si>
  <si>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</si>
  <si>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</si>
  <si>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</si>
  <si>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</si>
  <si>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</si>
  <si>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</si>
  <si>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</si>
  <si>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</si>
  <si>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</si>
  <si>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</si>
  <si>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</si>
  <si>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</si>
  <si>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</si>
  <si>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</si>
  <si>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</si>
  <si>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</si>
  <si>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</si>
  <si>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</si>
  <si>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</si>
  <si>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</si>
  <si>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</si>
  <si>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NO:LDPWRI-ROADS/18016</t>
  </si>
  <si>
    <t>MUSINA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</si>
</sst>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7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E11" sqref="E11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6" t="s">
        <v>874</v>
      </c>
      <c r="B1" s="576"/>
    </row>
    <row r="2" spans="1:6">
      <c r="A2" s="76" t="s">
        <v>786</v>
      </c>
      <c r="B2" s="76"/>
      <c r="C2" s="76"/>
      <c r="D2" s="50"/>
      <c r="E2" s="50"/>
    </row>
    <row r="3" spans="1:6">
      <c r="A3" s="577" t="s">
        <v>875</v>
      </c>
      <c r="B3" s="577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2" t="s">
        <v>15</v>
      </c>
      <c r="B6" s="391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1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0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0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7" t="s">
        <v>806</v>
      </c>
      <c r="B30" s="511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0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0"/>
      <c r="B34" s="512" t="s">
        <v>849</v>
      </c>
      <c r="C34" s="60" t="s">
        <v>7</v>
      </c>
      <c r="D34" s="67">
        <v>36</v>
      </c>
      <c r="E34" s="568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0"/>
      <c r="B36" s="512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0"/>
      <c r="B38" s="513" t="s">
        <v>833</v>
      </c>
      <c r="C38" s="60" t="s">
        <v>22</v>
      </c>
      <c r="D38" s="67">
        <f>E36</f>
        <v>50000</v>
      </c>
      <c r="E38" s="560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5" t="s">
        <v>28</v>
      </c>
      <c r="C40" s="575"/>
      <c r="D40" s="575"/>
      <c r="E40" s="575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24" zoomScaleNormal="100" zoomScaleSheetLayoutView="100" workbookViewId="0">
      <selection activeCell="F45" sqref="F45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7.6640625" style="108" bestFit="1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6" t="s">
        <v>167</v>
      </c>
      <c r="B6" s="388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1">
        <f>20*3</f>
        <v>60</v>
      </c>
      <c r="E8" s="493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1"/>
      <c r="E9" s="371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1">
        <f>20*3</f>
        <v>60</v>
      </c>
      <c r="E10" s="493"/>
      <c r="F10" s="62"/>
    </row>
    <row r="11" spans="1:6" s="92" customFormat="1" ht="12.9" customHeight="1">
      <c r="A11" s="57"/>
      <c r="B11" s="69"/>
      <c r="C11" s="60"/>
      <c r="D11" s="501"/>
      <c r="E11" s="371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1">
        <f>20*3</f>
        <v>60</v>
      </c>
      <c r="E12" s="493"/>
      <c r="F12" s="62"/>
    </row>
    <row r="13" spans="1:6" s="92" customFormat="1" ht="12.9" customHeight="1">
      <c r="A13" s="57"/>
      <c r="B13" s="69"/>
      <c r="C13" s="60"/>
      <c r="D13" s="501"/>
      <c r="E13" s="371"/>
      <c r="F13" s="62"/>
    </row>
    <row r="14" spans="1:6" s="92" customFormat="1" ht="26.4" customHeight="1">
      <c r="A14" s="57" t="s">
        <v>770</v>
      </c>
      <c r="B14" s="69" t="s">
        <v>173</v>
      </c>
      <c r="C14" s="69"/>
      <c r="D14" s="501"/>
      <c r="E14" s="371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1">
        <f>10*3</f>
        <v>30</v>
      </c>
      <c r="E15" s="493"/>
      <c r="F15" s="62"/>
    </row>
    <row r="16" spans="1:6" s="92" customFormat="1" ht="12.9" customHeight="1">
      <c r="A16" s="57"/>
      <c r="B16" s="69"/>
      <c r="C16" s="60"/>
      <c r="D16" s="501"/>
      <c r="E16" s="371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1">
        <f>10*3</f>
        <v>30</v>
      </c>
      <c r="E17" s="493"/>
      <c r="F17" s="62"/>
    </row>
    <row r="18" spans="1:6" s="92" customFormat="1" ht="12.9" customHeight="1">
      <c r="A18" s="57"/>
      <c r="B18" s="69"/>
      <c r="C18" s="60"/>
      <c r="D18" s="501"/>
      <c r="E18" s="371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1">
        <f>60*3</f>
        <v>180</v>
      </c>
      <c r="E19" s="493"/>
      <c r="F19" s="62"/>
    </row>
    <row r="20" spans="1:6" s="92" customFormat="1" ht="12.9" customHeight="1">
      <c r="A20" s="57"/>
      <c r="B20" s="69"/>
      <c r="C20" s="60"/>
      <c r="D20" s="501"/>
      <c r="E20" s="371"/>
      <c r="F20" s="62"/>
    </row>
    <row r="21" spans="1:6" s="92" customFormat="1">
      <c r="A21" s="57"/>
      <c r="B21" s="69" t="s">
        <v>767</v>
      </c>
      <c r="C21" s="60" t="s">
        <v>176</v>
      </c>
      <c r="D21" s="501">
        <f>10*3</f>
        <v>30</v>
      </c>
      <c r="E21" s="493"/>
      <c r="F21" s="62"/>
    </row>
    <row r="22" spans="1:6" s="92" customFormat="1" ht="9.75" customHeight="1">
      <c r="A22" s="57"/>
      <c r="B22" s="69"/>
      <c r="C22" s="60"/>
      <c r="D22" s="501"/>
      <c r="E22" s="371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1"/>
      <c r="E23" s="372"/>
      <c r="F23" s="62"/>
    </row>
    <row r="24" spans="1:6" s="92" customFormat="1" ht="26.4">
      <c r="A24" s="57"/>
      <c r="B24" s="69" t="s">
        <v>807</v>
      </c>
      <c r="C24" s="60" t="s">
        <v>178</v>
      </c>
      <c r="D24" s="501">
        <v>1</v>
      </c>
      <c r="E24" s="493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1"/>
      <c r="E25" s="493"/>
      <c r="F25" s="62"/>
    </row>
    <row r="26" spans="1:6" s="92" customFormat="1" ht="33.6" customHeight="1">
      <c r="A26" s="57"/>
      <c r="B26" s="69" t="s">
        <v>808</v>
      </c>
      <c r="C26" s="60" t="s">
        <v>179</v>
      </c>
      <c r="D26" s="501">
        <f>F24</f>
        <v>45000</v>
      </c>
      <c r="E26" s="494"/>
      <c r="F26" s="62"/>
    </row>
    <row r="27" spans="1:6" s="92" customFormat="1">
      <c r="A27" s="57"/>
      <c r="B27" s="69"/>
      <c r="C27" s="60"/>
      <c r="D27" s="501"/>
      <c r="E27" s="373"/>
      <c r="F27" s="62"/>
    </row>
    <row r="28" spans="1:6" s="92" customFormat="1">
      <c r="A28" s="57" t="s">
        <v>771</v>
      </c>
      <c r="B28" s="69" t="s">
        <v>180</v>
      </c>
      <c r="C28" s="69"/>
      <c r="D28" s="501"/>
      <c r="E28" s="372"/>
      <c r="F28" s="62"/>
    </row>
    <row r="29" spans="1:6" s="92" customFormat="1">
      <c r="A29" s="57"/>
      <c r="B29" s="69"/>
      <c r="C29" s="69"/>
      <c r="D29" s="501"/>
      <c r="E29" s="372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1">
        <f>3*3</f>
        <v>9</v>
      </c>
      <c r="E30" s="495"/>
      <c r="F30" s="62"/>
    </row>
    <row r="31" spans="1:6" s="92" customFormat="1" ht="12.9" customHeight="1">
      <c r="A31" s="57"/>
      <c r="B31" s="69"/>
      <c r="C31" s="60"/>
      <c r="D31" s="501"/>
      <c r="E31" s="495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1">
        <f>3*3</f>
        <v>9</v>
      </c>
      <c r="E32" s="495"/>
      <c r="F32" s="62"/>
    </row>
    <row r="33" spans="1:6" s="92" customFormat="1" ht="12.9" customHeight="1">
      <c r="A33" s="57"/>
      <c r="B33" s="69"/>
      <c r="C33" s="60"/>
      <c r="D33" s="501"/>
      <c r="E33" s="374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1"/>
      <c r="E34" s="374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1">
        <f>1*3</f>
        <v>3</v>
      </c>
      <c r="E35" s="495"/>
      <c r="F35" s="62"/>
    </row>
    <row r="36" spans="1:6" s="92" customFormat="1" ht="12.9" customHeight="1">
      <c r="A36" s="57"/>
      <c r="B36" s="69"/>
      <c r="C36" s="60"/>
      <c r="D36" s="501"/>
      <c r="E36" s="374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1">
        <f>1*3</f>
        <v>3</v>
      </c>
      <c r="E37" s="495"/>
      <c r="F37" s="62"/>
    </row>
    <row r="38" spans="1:6" s="92" customFormat="1" ht="12.9" customHeight="1">
      <c r="A38" s="57"/>
      <c r="B38" s="69"/>
      <c r="C38" s="60"/>
      <c r="D38" s="501"/>
      <c r="E38" s="374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1">
        <f>50*3</f>
        <v>150</v>
      </c>
      <c r="E39" s="495"/>
      <c r="F39" s="62"/>
    </row>
    <row r="40" spans="1:6" s="92" customFormat="1" ht="12.9" customHeight="1">
      <c r="A40" s="57"/>
      <c r="B40" s="69"/>
      <c r="C40" s="60"/>
      <c r="D40" s="501"/>
      <c r="E40" s="374"/>
      <c r="F40" s="62"/>
    </row>
    <row r="41" spans="1:6" s="92" customFormat="1" ht="30" customHeight="1">
      <c r="A41" s="57" t="s">
        <v>191</v>
      </c>
      <c r="B41" s="69" t="s">
        <v>192</v>
      </c>
      <c r="C41" s="69"/>
      <c r="D41" s="501"/>
      <c r="E41" s="374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1">
        <f>500*3</f>
        <v>1500</v>
      </c>
      <c r="E42" s="495"/>
      <c r="F42" s="62"/>
    </row>
    <row r="43" spans="1:6" s="92" customFormat="1" ht="12.9" customHeight="1">
      <c r="A43" s="57"/>
      <c r="B43" s="69"/>
      <c r="C43" s="60"/>
      <c r="D43" s="501"/>
      <c r="E43" s="374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6">
        <f>100*3</f>
        <v>300</v>
      </c>
      <c r="E44" s="496"/>
      <c r="F44" s="140"/>
    </row>
    <row r="45" spans="1:6" ht="21" customHeight="1" thickBot="1">
      <c r="A45" s="97" t="s">
        <v>195</v>
      </c>
      <c r="B45" s="575" t="s">
        <v>196</v>
      </c>
      <c r="C45" s="575"/>
      <c r="D45" s="575"/>
      <c r="E45" s="575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0" t="s">
        <v>203</v>
      </c>
      <c r="B6" s="388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5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5" t="s">
        <v>208</v>
      </c>
      <c r="C20" s="575"/>
      <c r="D20" s="575"/>
      <c r="E20" s="575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3" sqref="F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4.200000000000003" customHeight="1">
      <c r="A6" s="282" t="s">
        <v>215</v>
      </c>
      <c r="B6" s="388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1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61.25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8" t="s">
        <v>222</v>
      </c>
      <c r="C23" s="578"/>
      <c r="D23" s="578"/>
      <c r="E23" s="578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NO:LDPWRI-ROADS/18016</v>
      </c>
    </row>
    <row r="2" spans="1:8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MUSINA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2" t="s">
        <v>229</v>
      </c>
      <c r="B6" s="388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6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6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6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6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6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8" t="s">
        <v>236</v>
      </c>
      <c r="B21" s="578" t="s">
        <v>237</v>
      </c>
      <c r="C21" s="578"/>
      <c r="D21" s="578"/>
      <c r="E21" s="578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 ht="20.2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2" t="s">
        <v>244</v>
      </c>
      <c r="B6" s="391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5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5" t="s">
        <v>249</v>
      </c>
      <c r="C19" s="575"/>
      <c r="D19" s="575"/>
      <c r="E19" s="575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NO:LDPWRI-ROADS/18016</v>
      </c>
    </row>
    <row r="2" spans="1:8" ht="21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MUSINA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2" t="s">
        <v>256</v>
      </c>
      <c r="B6" s="391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5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7" t="s">
        <v>261</v>
      </c>
      <c r="B22" s="575" t="s">
        <v>8</v>
      </c>
      <c r="C22" s="575"/>
      <c r="D22" s="575"/>
      <c r="E22" s="575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NO:LDPWRI-ROADS/18016</v>
      </c>
    </row>
    <row r="2" spans="1:11" ht="18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11">
      <c r="A3" s="77" t="str">
        <f>'B-M0200'!A3:B3</f>
        <v>MUSINA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2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3"/>
      <c r="F8" s="95"/>
      <c r="I8" s="210"/>
      <c r="J8" s="210"/>
      <c r="K8" s="210"/>
    </row>
    <row r="9" spans="1:11" ht="13.8">
      <c r="A9" s="59"/>
      <c r="B9" s="69"/>
      <c r="C9" s="60"/>
      <c r="D9" s="61"/>
      <c r="E9" s="371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3"/>
      <c r="F10" s="95"/>
    </row>
    <row r="11" spans="1:11" ht="13.8">
      <c r="A11" s="59"/>
      <c r="B11" s="69"/>
      <c r="C11" s="60"/>
      <c r="D11" s="61"/>
      <c r="E11" s="371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3"/>
      <c r="F12" s="95"/>
    </row>
    <row r="13" spans="1:11" ht="13.8">
      <c r="A13" s="59"/>
      <c r="B13" s="69"/>
      <c r="C13" s="60"/>
      <c r="D13" s="61"/>
      <c r="E13" s="371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3"/>
      <c r="F14" s="95"/>
    </row>
    <row r="15" spans="1:11" ht="13.8">
      <c r="A15" s="59"/>
      <c r="B15" s="69"/>
      <c r="C15" s="60"/>
      <c r="D15" s="61"/>
      <c r="E15" s="371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3"/>
      <c r="F16" s="95"/>
    </row>
    <row r="17" spans="1:11" ht="13.8">
      <c r="A17" s="59"/>
      <c r="B17" s="69"/>
      <c r="C17" s="60"/>
      <c r="D17" s="61"/>
      <c r="E17" s="371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7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7" t="s">
        <v>279</v>
      </c>
      <c r="B26" s="581" t="s">
        <v>280</v>
      </c>
      <c r="C26" s="581"/>
      <c r="D26" s="581"/>
      <c r="E26" s="581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6" t="s">
        <v>299</v>
      </c>
      <c r="B6" s="397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1">
        <v>0</v>
      </c>
      <c r="E8" s="498"/>
      <c r="F8" s="95"/>
    </row>
    <row r="9" spans="1:6">
      <c r="A9" s="131"/>
      <c r="B9" s="109"/>
      <c r="C9" s="133"/>
      <c r="D9" s="531"/>
      <c r="E9" s="495"/>
      <c r="F9" s="95"/>
    </row>
    <row r="10" spans="1:6" ht="19.2" customHeight="1">
      <c r="A10" s="130"/>
      <c r="B10" s="69" t="s">
        <v>581</v>
      </c>
      <c r="C10" s="60" t="s">
        <v>574</v>
      </c>
      <c r="D10" s="501">
        <v>0</v>
      </c>
      <c r="E10" s="498"/>
      <c r="F10" s="95"/>
    </row>
    <row r="11" spans="1:6">
      <c r="A11" s="131"/>
      <c r="B11" s="109"/>
      <c r="C11" s="133"/>
      <c r="D11" s="531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1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1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1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1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1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1">
        <v>0</v>
      </c>
      <c r="E20" s="94"/>
      <c r="F20" s="95"/>
    </row>
    <row r="21" spans="1:6" ht="12.9" customHeight="1">
      <c r="A21" s="130"/>
      <c r="B21" s="69"/>
      <c r="C21" s="60"/>
      <c r="D21" s="501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1">
        <v>0</v>
      </c>
      <c r="E22" s="94"/>
      <c r="F22" s="95" t="s">
        <v>552</v>
      </c>
    </row>
    <row r="23" spans="1:6" ht="13.8">
      <c r="A23" s="57"/>
      <c r="B23" s="69"/>
      <c r="C23" s="98"/>
      <c r="D23" s="537"/>
      <c r="E23" s="94"/>
      <c r="F23" s="95"/>
    </row>
    <row r="24" spans="1:6" ht="26.4">
      <c r="A24" s="131" t="s">
        <v>756</v>
      </c>
      <c r="B24" s="109" t="s">
        <v>585</v>
      </c>
      <c r="C24" s="98"/>
      <c r="D24" s="537"/>
      <c r="E24" s="94"/>
      <c r="F24" s="95"/>
    </row>
    <row r="25" spans="1:6" ht="15.6">
      <c r="A25" s="131"/>
      <c r="B25" s="109" t="s">
        <v>584</v>
      </c>
      <c r="C25" s="133" t="s">
        <v>580</v>
      </c>
      <c r="D25" s="531">
        <v>0</v>
      </c>
      <c r="E25" s="94"/>
      <c r="F25" s="95"/>
    </row>
    <row r="26" spans="1:6">
      <c r="A26" s="131"/>
      <c r="B26" s="109"/>
      <c r="C26" s="133"/>
      <c r="D26" s="531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1">
        <v>0</v>
      </c>
      <c r="E27" s="94"/>
      <c r="F27" s="95"/>
    </row>
    <row r="28" spans="1:6">
      <c r="A28" s="57"/>
      <c r="B28" s="69"/>
      <c r="C28" s="60"/>
      <c r="D28" s="501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4"/>
      <c r="E29" s="62"/>
      <c r="F29" s="95"/>
    </row>
    <row r="30" spans="1:6" ht="17.7" customHeight="1">
      <c r="A30" s="219"/>
      <c r="B30" s="69" t="s">
        <v>288</v>
      </c>
      <c r="C30" s="56"/>
      <c r="D30" s="534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1">
        <v>0</v>
      </c>
      <c r="E31" s="62"/>
      <c r="F31" s="95"/>
    </row>
    <row r="32" spans="1:6" ht="8.25" customHeight="1">
      <c r="A32" s="219"/>
      <c r="B32" s="69"/>
      <c r="C32" s="60"/>
      <c r="D32" s="501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1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2" t="s">
        <v>536</v>
      </c>
      <c r="C36" s="583"/>
      <c r="D36" s="583"/>
      <c r="E36" s="584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3.8" thickBot="1"/>
    <row r="5" spans="1:6" s="165" customFormat="1" ht="34.5" customHeight="1">
      <c r="A5" s="263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1" t="s">
        <v>292</v>
      </c>
      <c r="B6" s="585" t="s">
        <v>287</v>
      </c>
      <c r="C6" s="585"/>
      <c r="D6" s="585"/>
      <c r="E6" s="585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1">
        <v>0</v>
      </c>
      <c r="E9" s="62"/>
      <c r="F9" s="62"/>
    </row>
    <row r="10" spans="1:6" ht="13.8">
      <c r="A10" s="219"/>
      <c r="B10" s="69"/>
      <c r="C10" s="60"/>
      <c r="D10" s="501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1">
        <v>0</v>
      </c>
      <c r="E11" s="62"/>
      <c r="F11" s="62"/>
    </row>
    <row r="12" spans="1:6" ht="13.8">
      <c r="A12" s="219"/>
      <c r="B12" s="69"/>
      <c r="C12" s="60"/>
      <c r="D12" s="501"/>
      <c r="E12" s="62"/>
      <c r="F12" s="62"/>
    </row>
    <row r="13" spans="1:6" ht="16.2" customHeight="1">
      <c r="A13" s="219"/>
      <c r="B13" s="69" t="s">
        <v>290</v>
      </c>
      <c r="C13" s="56"/>
      <c r="D13" s="534"/>
      <c r="E13" s="62"/>
      <c r="F13" s="62"/>
    </row>
    <row r="14" spans="1:6" ht="13.8">
      <c r="A14" s="219"/>
      <c r="B14" s="69"/>
      <c r="C14" s="56"/>
      <c r="D14" s="534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1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1">
        <v>0</v>
      </c>
      <c r="E16" s="62"/>
      <c r="F16" s="62"/>
    </row>
    <row r="17" spans="1:6">
      <c r="A17" s="218"/>
      <c r="B17" s="69"/>
      <c r="C17" s="60"/>
      <c r="D17" s="501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1">
        <v>0</v>
      </c>
      <c r="E18" s="62"/>
      <c r="F18" s="62"/>
    </row>
    <row r="19" spans="1:6" ht="13.8">
      <c r="A19" s="219"/>
      <c r="B19" s="69"/>
      <c r="C19" s="60"/>
      <c r="D19" s="501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1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1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0" t="s">
        <v>292</v>
      </c>
      <c r="B33" s="575" t="s">
        <v>8</v>
      </c>
      <c r="C33" s="575"/>
      <c r="D33" s="575"/>
      <c r="E33" s="575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18" zoomScaleNormal="100" zoomScaleSheetLayoutView="100" workbookViewId="0">
      <selection activeCell="B19" sqref="B19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NO:LDPWRI-ROADS/18016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577" t="str">
        <f>'B-M0200'!A3:B3</f>
        <v>MUSINA MUNICIPALITY</v>
      </c>
      <c r="B3" s="577"/>
      <c r="C3" s="577"/>
      <c r="D3" s="577"/>
      <c r="E3" s="577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2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39"/>
    </row>
    <row r="8" spans="1:9" ht="14.4" customHeight="1">
      <c r="A8" s="57"/>
      <c r="B8" s="69" t="s">
        <v>354</v>
      </c>
      <c r="C8" s="60" t="s">
        <v>329</v>
      </c>
      <c r="D8" s="499">
        <v>100</v>
      </c>
      <c r="E8" s="62"/>
      <c r="F8" s="95"/>
      <c r="H8" s="240"/>
    </row>
    <row r="9" spans="1:9">
      <c r="A9" s="57"/>
      <c r="B9" s="69"/>
      <c r="C9" s="60"/>
      <c r="D9" s="499"/>
      <c r="E9" s="62"/>
      <c r="F9" s="95"/>
      <c r="H9" s="240"/>
    </row>
    <row r="10" spans="1:9" ht="13.65" customHeight="1">
      <c r="A10" s="57"/>
      <c r="B10" s="69" t="s">
        <v>355</v>
      </c>
      <c r="C10" s="60" t="s">
        <v>331</v>
      </c>
      <c r="D10" s="499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499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6"/>
      <c r="E12" s="62"/>
      <c r="F12" s="95"/>
      <c r="H12" s="240"/>
    </row>
    <row r="13" spans="1:9">
      <c r="A13" s="53"/>
      <c r="B13" s="145" t="s">
        <v>334</v>
      </c>
      <c r="C13" s="60" t="s">
        <v>335</v>
      </c>
      <c r="D13" s="499">
        <v>100</v>
      </c>
      <c r="E13" s="62"/>
      <c r="F13" s="95"/>
      <c r="H13" s="240"/>
    </row>
    <row r="14" spans="1:9" ht="8.25" customHeight="1">
      <c r="A14" s="53"/>
      <c r="B14" s="145"/>
      <c r="C14" s="60"/>
      <c r="D14" s="499"/>
      <c r="E14" s="62"/>
      <c r="F14" s="95"/>
      <c r="H14" s="240"/>
    </row>
    <row r="15" spans="1:9" ht="21.6" customHeight="1">
      <c r="A15" s="53" t="s">
        <v>748</v>
      </c>
      <c r="B15" s="145" t="s">
        <v>336</v>
      </c>
      <c r="C15" s="69"/>
      <c r="D15" s="486"/>
      <c r="E15" s="62"/>
      <c r="F15" s="95"/>
    </row>
    <row r="16" spans="1:9" ht="26.4">
      <c r="A16" s="57"/>
      <c r="B16" s="69" t="s">
        <v>674</v>
      </c>
      <c r="C16" s="60" t="s">
        <v>337</v>
      </c>
      <c r="D16" s="499">
        <v>60</v>
      </c>
      <c r="E16" s="62"/>
      <c r="F16" s="95"/>
    </row>
    <row r="17" spans="1:6">
      <c r="A17" s="57"/>
      <c r="B17" s="69"/>
      <c r="C17" s="60"/>
      <c r="D17" s="499"/>
      <c r="E17" s="62"/>
      <c r="F17" s="95"/>
    </row>
    <row r="18" spans="1:6">
      <c r="A18" s="57"/>
      <c r="B18" s="69" t="s">
        <v>675</v>
      </c>
      <c r="C18" s="60" t="s">
        <v>338</v>
      </c>
      <c r="D18" s="499">
        <v>30</v>
      </c>
      <c r="E18" s="62"/>
      <c r="F18" s="95"/>
    </row>
    <row r="19" spans="1:6">
      <c r="A19" s="57"/>
      <c r="B19" s="69"/>
      <c r="C19" s="60"/>
      <c r="D19" s="499"/>
      <c r="E19" s="62"/>
      <c r="F19" s="95"/>
    </row>
    <row r="20" spans="1:6">
      <c r="A20" s="57"/>
      <c r="B20" s="69" t="s">
        <v>339</v>
      </c>
      <c r="C20" s="60" t="s">
        <v>340</v>
      </c>
      <c r="D20" s="499">
        <v>30</v>
      </c>
      <c r="E20" s="62"/>
      <c r="F20" s="95"/>
    </row>
    <row r="21" spans="1:6">
      <c r="A21" s="57"/>
      <c r="B21" s="69"/>
      <c r="C21" s="60"/>
      <c r="D21" s="499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6"/>
      <c r="E22" s="62"/>
      <c r="F22" s="95"/>
    </row>
    <row r="23" spans="1:6">
      <c r="A23" s="57"/>
      <c r="B23" s="69" t="s">
        <v>676</v>
      </c>
      <c r="C23" s="60" t="s">
        <v>342</v>
      </c>
      <c r="D23" s="499">
        <v>10</v>
      </c>
      <c r="E23" s="62"/>
      <c r="F23" s="95" t="s">
        <v>552</v>
      </c>
    </row>
    <row r="24" spans="1:6">
      <c r="A24" s="57"/>
      <c r="B24" s="69"/>
      <c r="C24" s="60"/>
      <c r="D24" s="499"/>
      <c r="E24" s="62"/>
      <c r="F24" s="95"/>
    </row>
    <row r="25" spans="1:6" ht="32.4" customHeight="1">
      <c r="A25" s="57"/>
      <c r="B25" s="69" t="s">
        <v>677</v>
      </c>
      <c r="C25" s="60" t="s">
        <v>343</v>
      </c>
      <c r="D25" s="499">
        <v>6</v>
      </c>
      <c r="E25" s="62"/>
      <c r="F25" s="95"/>
    </row>
    <row r="26" spans="1:6">
      <c r="A26" s="57"/>
      <c r="B26" s="69"/>
      <c r="C26" s="60"/>
      <c r="D26" s="499"/>
      <c r="E26" s="62"/>
      <c r="F26" s="95"/>
    </row>
    <row r="27" spans="1:6" ht="43.8" customHeight="1">
      <c r="A27" s="57"/>
      <c r="B27" s="69" t="s">
        <v>344</v>
      </c>
      <c r="C27" s="60" t="s">
        <v>345</v>
      </c>
      <c r="D27" s="499">
        <v>6</v>
      </c>
      <c r="E27" s="62"/>
      <c r="F27" s="95"/>
    </row>
    <row r="28" spans="1:6">
      <c r="A28" s="57"/>
      <c r="B28" s="69"/>
      <c r="C28" s="60"/>
      <c r="D28" s="499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499">
        <v>60</v>
      </c>
      <c r="E29" s="62"/>
      <c r="F29" s="95"/>
    </row>
    <row r="30" spans="1:6">
      <c r="A30" s="53"/>
      <c r="B30" s="145"/>
      <c r="C30" s="60"/>
      <c r="D30" s="499"/>
      <c r="E30" s="62"/>
      <c r="F30" s="95"/>
    </row>
    <row r="31" spans="1:6" ht="39.6">
      <c r="A31" s="53" t="s">
        <v>751</v>
      </c>
      <c r="B31" s="145" t="s">
        <v>348</v>
      </c>
      <c r="C31" s="69"/>
      <c r="D31" s="486"/>
      <c r="E31" s="62"/>
      <c r="F31" s="95"/>
    </row>
    <row r="32" spans="1:6" ht="19.95" customHeight="1">
      <c r="A32" s="57"/>
      <c r="B32" s="69" t="s">
        <v>349</v>
      </c>
      <c r="C32" s="69"/>
      <c r="D32" s="486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499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499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499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1"/>
      <c r="E36" s="62"/>
      <c r="F36" s="62"/>
    </row>
    <row r="37" spans="1:6" ht="13.8" thickBot="1">
      <c r="A37" s="174"/>
      <c r="B37" s="71"/>
      <c r="C37" s="72"/>
      <c r="D37" s="243"/>
      <c r="E37" s="136"/>
      <c r="F37" s="136"/>
    </row>
    <row r="38" spans="1:6" ht="31.5" customHeight="1" thickBot="1">
      <c r="A38" s="97" t="s">
        <v>356</v>
      </c>
      <c r="B38" s="575" t="s">
        <v>357</v>
      </c>
      <c r="C38" s="575"/>
      <c r="D38" s="575"/>
      <c r="E38" s="575"/>
      <c r="F38" s="514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80" t="str">
        <f>'B-M0200'!A3</f>
        <v>MUSINA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0" t="s">
        <v>2</v>
      </c>
      <c r="B6" s="391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3"/>
      <c r="D14" s="503"/>
      <c r="E14" s="504"/>
      <c r="F14" s="505"/>
    </row>
    <row r="15" spans="1:6" ht="20.100000000000001" customHeight="1">
      <c r="A15" s="502"/>
      <c r="B15" s="84" t="s">
        <v>792</v>
      </c>
      <c r="C15" s="503"/>
      <c r="D15" s="503"/>
      <c r="E15" s="504"/>
      <c r="F15" s="505"/>
    </row>
    <row r="16" spans="1:6" ht="8.25" customHeight="1">
      <c r="A16" s="502"/>
      <c r="B16" s="84"/>
      <c r="C16" s="503"/>
      <c r="D16" s="503"/>
      <c r="E16" s="504"/>
      <c r="F16" s="505"/>
    </row>
    <row r="17" spans="1:7" ht="25.5" customHeight="1">
      <c r="A17" s="502"/>
      <c r="B17" s="84" t="s">
        <v>866</v>
      </c>
      <c r="C17" s="85" t="s">
        <v>21</v>
      </c>
      <c r="D17" s="85">
        <v>1</v>
      </c>
      <c r="E17" s="550">
        <v>150000</v>
      </c>
      <c r="F17" s="551">
        <f>D17*E17</f>
        <v>150000</v>
      </c>
    </row>
    <row r="18" spans="1:7" ht="26.4">
      <c r="A18" s="502"/>
      <c r="B18" s="84" t="s">
        <v>834</v>
      </c>
      <c r="C18" s="85" t="s">
        <v>22</v>
      </c>
      <c r="D18" s="506">
        <f>E17</f>
        <v>150000</v>
      </c>
      <c r="E18" s="552"/>
      <c r="F18" s="551"/>
    </row>
    <row r="19" spans="1:7">
      <c r="A19" s="81"/>
      <c r="B19" s="69"/>
      <c r="C19" s="60"/>
      <c r="D19" s="60"/>
      <c r="E19" s="500"/>
      <c r="F19" s="553"/>
    </row>
    <row r="20" spans="1:7" ht="39.6">
      <c r="A20" s="555" t="s">
        <v>845</v>
      </c>
      <c r="B20" s="545" t="s">
        <v>856</v>
      </c>
      <c r="C20" s="85" t="s">
        <v>21</v>
      </c>
      <c r="D20" s="60">
        <v>1</v>
      </c>
      <c r="E20" s="554">
        <v>2000000</v>
      </c>
      <c r="F20" s="551">
        <f>D20*E20</f>
        <v>2000000</v>
      </c>
    </row>
    <row r="21" spans="1:7">
      <c r="A21" s="555"/>
      <c r="B21" s="545"/>
      <c r="C21" s="85"/>
      <c r="D21" s="60"/>
      <c r="E21" s="500"/>
      <c r="F21" s="551"/>
    </row>
    <row r="22" spans="1:7" ht="26.4">
      <c r="A22" s="555" t="s">
        <v>871</v>
      </c>
      <c r="B22" s="84" t="s">
        <v>855</v>
      </c>
      <c r="C22" s="85" t="s">
        <v>21</v>
      </c>
      <c r="D22" s="60">
        <v>1</v>
      </c>
      <c r="E22" s="554">
        <v>600000</v>
      </c>
      <c r="F22" s="551">
        <f>D22*E22</f>
        <v>600000</v>
      </c>
    </row>
    <row r="23" spans="1:7">
      <c r="A23" s="544"/>
      <c r="B23" s="372"/>
      <c r="C23" s="85"/>
      <c r="D23" s="60"/>
      <c r="E23" s="82"/>
      <c r="F23" s="506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5" t="s">
        <v>37</v>
      </c>
      <c r="C25" s="575"/>
      <c r="D25" s="575"/>
      <c r="E25" s="575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0" zoomScaleNormal="100" zoomScaleSheetLayoutView="100" workbookViewId="0">
      <selection activeCell="B28" sqref="B27:B28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NO:LDPWRI-ROADS/18016</v>
      </c>
      <c r="B1" s="77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MUSINA MUNICIPALITY</v>
      </c>
      <c r="B3" s="577"/>
      <c r="C3" s="577"/>
      <c r="D3" s="577"/>
      <c r="E3" s="577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2" t="s">
        <v>325</v>
      </c>
      <c r="B6" s="579" t="s">
        <v>364</v>
      </c>
      <c r="C6" s="579"/>
      <c r="D6" s="579"/>
      <c r="E6" s="579"/>
      <c r="F6" s="234"/>
    </row>
    <row r="7" spans="1:6">
      <c r="A7" s="57"/>
      <c r="B7" s="69" t="s">
        <v>352</v>
      </c>
      <c r="C7" s="69"/>
      <c r="D7" s="242"/>
      <c r="E7" s="62"/>
      <c r="F7" s="62"/>
    </row>
    <row r="8" spans="1:6" ht="33.6" customHeight="1">
      <c r="A8" s="57"/>
      <c r="B8" s="69" t="s">
        <v>354</v>
      </c>
      <c r="C8" s="60" t="s">
        <v>19</v>
      </c>
      <c r="D8" s="241"/>
      <c r="E8" s="62"/>
      <c r="F8" s="95" t="s">
        <v>552</v>
      </c>
    </row>
    <row r="9" spans="1:6">
      <c r="A9" s="57"/>
      <c r="B9" s="69"/>
      <c r="C9" s="60"/>
      <c r="D9" s="241"/>
      <c r="E9" s="62"/>
      <c r="F9" s="95"/>
    </row>
    <row r="10" spans="1:6" ht="33.6" customHeight="1">
      <c r="A10" s="57"/>
      <c r="B10" s="69" t="s">
        <v>355</v>
      </c>
      <c r="C10" s="60" t="s">
        <v>19</v>
      </c>
      <c r="D10" s="241"/>
      <c r="E10" s="62"/>
      <c r="F10" s="95" t="s">
        <v>552</v>
      </c>
    </row>
    <row r="11" spans="1:6">
      <c r="A11" s="57"/>
      <c r="B11" s="63"/>
      <c r="C11" s="60"/>
      <c r="D11" s="241"/>
      <c r="E11" s="62"/>
      <c r="F11" s="95"/>
    </row>
    <row r="12" spans="1:6" ht="33.6" customHeight="1">
      <c r="A12" s="57"/>
      <c r="B12" s="69" t="s">
        <v>353</v>
      </c>
      <c r="C12" s="69"/>
      <c r="D12" s="242"/>
      <c r="E12" s="62"/>
      <c r="F12" s="95"/>
    </row>
    <row r="13" spans="1:6" ht="33.6" customHeight="1">
      <c r="A13" s="57"/>
      <c r="B13" s="69" t="s">
        <v>354</v>
      </c>
      <c r="C13" s="60" t="s">
        <v>19</v>
      </c>
      <c r="D13" s="241"/>
      <c r="E13" s="62"/>
      <c r="F13" s="95" t="s">
        <v>552</v>
      </c>
    </row>
    <row r="14" spans="1:6">
      <c r="A14" s="57"/>
      <c r="B14" s="69"/>
      <c r="C14" s="60"/>
      <c r="D14" s="241"/>
      <c r="E14" s="62"/>
      <c r="F14" s="95"/>
    </row>
    <row r="15" spans="1:6" ht="33.6" customHeight="1">
      <c r="A15" s="57"/>
      <c r="B15" s="69" t="s">
        <v>355</v>
      </c>
      <c r="C15" s="60" t="s">
        <v>19</v>
      </c>
      <c r="D15" s="241"/>
      <c r="E15" s="62"/>
      <c r="F15" s="95" t="s">
        <v>552</v>
      </c>
    </row>
    <row r="16" spans="1:6">
      <c r="A16" s="57"/>
      <c r="B16" s="69"/>
      <c r="C16" s="60"/>
      <c r="D16" s="241"/>
      <c r="E16" s="62"/>
      <c r="F16" s="95"/>
    </row>
    <row r="17" spans="1:6" ht="33.6" customHeight="1">
      <c r="A17" s="131"/>
      <c r="B17" s="69" t="s">
        <v>365</v>
      </c>
      <c r="C17" s="85"/>
      <c r="D17" s="85"/>
      <c r="E17" s="85"/>
      <c r="F17" s="515"/>
    </row>
    <row r="18" spans="1:6" ht="33.6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6"/>
    </row>
    <row r="20" spans="1:6" ht="33.6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6"/>
    </row>
    <row r="22" spans="1:6">
      <c r="A22" s="131"/>
      <c r="B22" s="69" t="s">
        <v>366</v>
      </c>
      <c r="C22" s="85"/>
      <c r="D22" s="236"/>
      <c r="E22" s="182"/>
      <c r="F22" s="516"/>
    </row>
    <row r="23" spans="1:6" ht="33.6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6"/>
    </row>
    <row r="25" spans="1:6" ht="33.6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6"/>
    </row>
    <row r="27" spans="1:6" ht="14.4" customHeight="1">
      <c r="A27" s="131"/>
      <c r="B27" s="69"/>
      <c r="C27" s="85"/>
      <c r="D27" s="191"/>
      <c r="E27" s="182"/>
      <c r="F27" s="517"/>
    </row>
    <row r="28" spans="1:6" ht="18.75" customHeight="1" thickBot="1">
      <c r="A28" s="131"/>
      <c r="B28" s="109"/>
      <c r="C28" s="85"/>
      <c r="D28" s="191"/>
      <c r="E28" s="182"/>
      <c r="F28" s="518"/>
    </row>
    <row r="29" spans="1:6" ht="28.5" customHeight="1" thickBot="1">
      <c r="A29" s="237" t="s">
        <v>368</v>
      </c>
      <c r="B29" s="575" t="s">
        <v>8</v>
      </c>
      <c r="C29" s="575"/>
      <c r="D29" s="575"/>
      <c r="E29" s="575"/>
      <c r="F29" s="238"/>
    </row>
    <row r="30" spans="1:6">
      <c r="A30" s="75"/>
    </row>
  </sheetData>
  <mergeCells count="4">
    <mergeCell ref="B6:E6"/>
    <mergeCell ref="B29:E29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5.75" customHeight="1">
      <c r="A3" s="77" t="str">
        <f>'B-M0200'!A3:B3</f>
        <v>MUSINA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7">
        <v>100</v>
      </c>
      <c r="E9" s="60"/>
      <c r="F9" s="245"/>
    </row>
    <row r="10" spans="1:6">
      <c r="A10" s="53"/>
      <c r="B10" s="69"/>
      <c r="C10" s="60"/>
      <c r="D10" s="547"/>
      <c r="E10" s="60"/>
      <c r="F10" s="245"/>
    </row>
    <row r="11" spans="1:6">
      <c r="A11" s="53"/>
      <c r="B11" s="69" t="s">
        <v>588</v>
      </c>
      <c r="C11" s="60" t="s">
        <v>275</v>
      </c>
      <c r="D11" s="547">
        <v>12</v>
      </c>
      <c r="E11" s="60"/>
      <c r="F11" s="245"/>
    </row>
    <row r="12" spans="1:6">
      <c r="A12" s="53"/>
      <c r="B12" s="69"/>
      <c r="C12" s="60"/>
      <c r="D12" s="547"/>
      <c r="E12" s="60"/>
      <c r="F12" s="245"/>
    </row>
    <row r="13" spans="1:6">
      <c r="A13" s="53"/>
      <c r="B13" s="69" t="s">
        <v>589</v>
      </c>
      <c r="C13" s="60" t="s">
        <v>275</v>
      </c>
      <c r="D13" s="547">
        <v>6</v>
      </c>
      <c r="E13" s="60"/>
      <c r="F13" s="245"/>
    </row>
    <row r="14" spans="1:6">
      <c r="A14" s="53"/>
      <c r="B14" s="69"/>
      <c r="C14" s="60"/>
      <c r="D14" s="547"/>
      <c r="E14" s="60"/>
      <c r="F14" s="226"/>
    </row>
    <row r="15" spans="1:6" ht="19.5" customHeight="1">
      <c r="A15" s="53"/>
      <c r="B15" s="69" t="s">
        <v>590</v>
      </c>
      <c r="C15" s="60"/>
      <c r="D15" s="547"/>
      <c r="E15" s="60"/>
      <c r="F15" s="226"/>
    </row>
    <row r="16" spans="1:6">
      <c r="A16" s="53"/>
      <c r="B16" s="69" t="s">
        <v>587</v>
      </c>
      <c r="C16" s="60" t="s">
        <v>275</v>
      </c>
      <c r="D16" s="547">
        <v>200</v>
      </c>
      <c r="E16" s="60"/>
      <c r="F16" s="245"/>
    </row>
    <row r="17" spans="1:7">
      <c r="A17" s="53"/>
      <c r="B17" s="69"/>
      <c r="C17" s="60"/>
      <c r="D17" s="547"/>
      <c r="E17" s="60"/>
      <c r="F17" s="245"/>
    </row>
    <row r="18" spans="1:7">
      <c r="A18" s="53"/>
      <c r="B18" s="69" t="s">
        <v>591</v>
      </c>
      <c r="C18" s="60" t="s">
        <v>275</v>
      </c>
      <c r="D18" s="547">
        <v>3</v>
      </c>
      <c r="E18" s="60"/>
      <c r="F18" s="245"/>
    </row>
    <row r="19" spans="1:7">
      <c r="A19" s="53"/>
      <c r="B19" s="69"/>
      <c r="C19" s="60"/>
      <c r="D19" s="547"/>
      <c r="E19" s="60"/>
      <c r="F19" s="226"/>
    </row>
    <row r="20" spans="1:7" ht="15.6">
      <c r="A20" s="53"/>
      <c r="B20" s="69" t="s">
        <v>592</v>
      </c>
      <c r="C20" s="60" t="s">
        <v>574</v>
      </c>
      <c r="D20" s="547">
        <v>900</v>
      </c>
      <c r="E20" s="60"/>
      <c r="F20" s="245"/>
    </row>
    <row r="21" spans="1:7">
      <c r="A21" s="53"/>
      <c r="B21" s="69"/>
      <c r="C21" s="60"/>
      <c r="D21" s="547"/>
      <c r="E21" s="60"/>
      <c r="F21" s="226"/>
    </row>
    <row r="22" spans="1:7" ht="26.4">
      <c r="A22" s="485" t="s">
        <v>595</v>
      </c>
      <c r="B22" s="145" t="s">
        <v>596</v>
      </c>
      <c r="C22" s="244" t="s">
        <v>597</v>
      </c>
      <c r="D22" s="538">
        <v>2</v>
      </c>
      <c r="E22" s="215"/>
      <c r="F22" s="245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7" t="s">
        <v>376</v>
      </c>
      <c r="B29" s="581" t="s">
        <v>377</v>
      </c>
      <c r="C29" s="581"/>
      <c r="D29" s="581"/>
      <c r="E29" s="581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MUSINA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8" t="s">
        <v>384</v>
      </c>
      <c r="B6" s="399" t="s">
        <v>385</v>
      </c>
      <c r="C6" s="246" t="s">
        <v>386</v>
      </c>
      <c r="D6" s="246" t="s">
        <v>387</v>
      </c>
      <c r="E6" s="246" t="s">
        <v>388</v>
      </c>
      <c r="F6" s="246" t="s">
        <v>389</v>
      </c>
    </row>
    <row r="7" spans="1:6" ht="17.7" customHeight="1">
      <c r="A7" s="261"/>
      <c r="B7" s="247"/>
      <c r="C7" s="248"/>
      <c r="D7" s="248"/>
      <c r="E7" s="248"/>
      <c r="F7" s="248"/>
    </row>
    <row r="8" spans="1:6" ht="26.4">
      <c r="A8" s="434" t="s">
        <v>730</v>
      </c>
      <c r="B8" s="247" t="s">
        <v>390</v>
      </c>
      <c r="C8" s="251"/>
      <c r="D8" s="251"/>
      <c r="E8" s="251"/>
      <c r="F8" s="251"/>
    </row>
    <row r="9" spans="1:6" ht="7.5" customHeight="1">
      <c r="A9" s="249"/>
      <c r="B9" s="250"/>
      <c r="C9" s="251"/>
      <c r="D9" s="251"/>
      <c r="E9" s="251"/>
      <c r="F9" s="251"/>
    </row>
    <row r="10" spans="1:6" ht="26.4">
      <c r="A10" s="262"/>
      <c r="B10" s="250" t="s">
        <v>391</v>
      </c>
      <c r="C10" s="251" t="s">
        <v>21</v>
      </c>
      <c r="D10" s="251">
        <v>1</v>
      </c>
      <c r="E10" s="252">
        <v>30000</v>
      </c>
      <c r="F10" s="252">
        <f>D10*E10</f>
        <v>30000</v>
      </c>
    </row>
    <row r="11" spans="1:6" ht="8.25" customHeight="1">
      <c r="A11" s="249"/>
      <c r="B11" s="254"/>
      <c r="C11" s="251"/>
      <c r="D11" s="251"/>
      <c r="E11" s="251"/>
      <c r="F11" s="251"/>
    </row>
    <row r="12" spans="1:6" ht="39.6">
      <c r="A12" s="259"/>
      <c r="B12" s="250" t="s">
        <v>392</v>
      </c>
      <c r="C12" s="251" t="s">
        <v>22</v>
      </c>
      <c r="D12" s="252">
        <f>E10</f>
        <v>30000</v>
      </c>
      <c r="E12" s="260"/>
      <c r="F12" s="252"/>
    </row>
    <row r="13" spans="1:6" ht="6" customHeight="1">
      <c r="A13" s="249"/>
      <c r="B13" s="250"/>
      <c r="C13" s="251"/>
      <c r="D13" s="251"/>
      <c r="E13" s="253"/>
      <c r="F13" s="251"/>
    </row>
    <row r="14" spans="1:6">
      <c r="A14" s="434"/>
      <c r="B14" s="247"/>
      <c r="C14" s="251"/>
      <c r="D14" s="251"/>
      <c r="E14" s="251"/>
      <c r="F14" s="251"/>
    </row>
    <row r="15" spans="1:6" ht="7.5" customHeight="1">
      <c r="A15" s="249"/>
      <c r="B15" s="250"/>
      <c r="C15" s="251"/>
      <c r="D15" s="251"/>
      <c r="E15" s="251"/>
      <c r="F15" s="251"/>
    </row>
    <row r="16" spans="1:6">
      <c r="A16" s="262"/>
      <c r="B16" s="250"/>
      <c r="C16" s="251"/>
      <c r="D16" s="251"/>
      <c r="E16" s="252"/>
      <c r="F16" s="252"/>
    </row>
    <row r="17" spans="1:7" ht="8.25" customHeight="1">
      <c r="A17" s="249"/>
      <c r="B17" s="254"/>
      <c r="C17" s="251"/>
      <c r="D17" s="251"/>
      <c r="E17" s="251"/>
      <c r="F17" s="251"/>
    </row>
    <row r="18" spans="1:7">
      <c r="A18" s="259"/>
      <c r="B18" s="250"/>
      <c r="C18" s="251"/>
      <c r="D18" s="252"/>
      <c r="E18" s="260"/>
      <c r="F18" s="252"/>
    </row>
    <row r="19" spans="1:7" ht="63.75" customHeight="1" thickBot="1">
      <c r="A19" s="255"/>
      <c r="B19" s="256" t="s">
        <v>393</v>
      </c>
      <c r="C19" s="257"/>
      <c r="D19" s="257"/>
      <c r="E19" s="257"/>
      <c r="F19" s="258"/>
    </row>
    <row r="20" spans="1:7" ht="24.75" customHeight="1" thickBot="1">
      <c r="A20" s="487" t="s">
        <v>394</v>
      </c>
      <c r="B20" s="581" t="s">
        <v>395</v>
      </c>
      <c r="C20" s="581"/>
      <c r="D20" s="581"/>
      <c r="E20" s="581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2.75" customHeight="1">
      <c r="A3" s="577" t="str">
        <f>'B-M0200'!A3:B3</f>
        <v>MUSINA MUNICIPALITY</v>
      </c>
      <c r="B3" s="577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4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1">
        <f>500*3</f>
        <v>1500</v>
      </c>
      <c r="E9" s="62"/>
      <c r="F9" s="95"/>
    </row>
    <row r="10" spans="1:6" ht="9.75" customHeight="1">
      <c r="A10" s="57"/>
      <c r="B10" s="69"/>
      <c r="C10" s="60"/>
      <c r="D10" s="501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1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1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1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1" t="s">
        <v>8</v>
      </c>
      <c r="C40" s="581"/>
      <c r="D40" s="581"/>
      <c r="E40" s="581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6" t="s">
        <v>543</v>
      </c>
      <c r="B1" s="586"/>
      <c r="C1" s="115"/>
      <c r="D1" s="115"/>
      <c r="E1" s="115"/>
      <c r="F1" s="115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115"/>
    </row>
    <row r="3" spans="1:6">
      <c r="A3" s="77" t="str">
        <f>'B-M0200'!A3:B3</f>
        <v>MUSINA MUNICIPALITY</v>
      </c>
      <c r="B3" s="115"/>
      <c r="C3" s="115"/>
      <c r="D3" s="115"/>
      <c r="E3" s="115"/>
      <c r="F3" s="115"/>
    </row>
    <row r="4" spans="1:6" ht="15.75" customHeight="1" thickBot="1">
      <c r="A4" s="266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0" t="s">
        <v>429</v>
      </c>
      <c r="B6" s="391" t="s">
        <v>430</v>
      </c>
      <c r="C6" s="168"/>
      <c r="D6" s="168"/>
      <c r="E6" s="168"/>
      <c r="F6" s="264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1">
        <f>10*3</f>
        <v>30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1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1">
        <f>320*3</f>
        <v>960</v>
      </c>
      <c r="E11" s="62"/>
      <c r="F11" s="62"/>
    </row>
    <row r="12" spans="1:6">
      <c r="A12" s="53"/>
      <c r="B12" s="145"/>
      <c r="C12" s="60"/>
      <c r="D12" s="501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1"/>
      <c r="E13" s="62"/>
      <c r="F13" s="62"/>
    </row>
    <row r="14" spans="1:6" ht="39.6">
      <c r="A14" s="57"/>
      <c r="B14" s="69" t="s">
        <v>601</v>
      </c>
      <c r="C14" s="60" t="s">
        <v>580</v>
      </c>
      <c r="D14" s="501">
        <v>90</v>
      </c>
      <c r="E14" s="62"/>
      <c r="F14" s="62"/>
    </row>
    <row r="15" spans="1:6">
      <c r="A15" s="57"/>
      <c r="B15" s="69"/>
      <c r="C15" s="60"/>
      <c r="D15" s="501"/>
      <c r="E15" s="62"/>
      <c r="F15" s="62"/>
    </row>
    <row r="16" spans="1:6" ht="52.8">
      <c r="A16" s="57"/>
      <c r="B16" s="69" t="s">
        <v>600</v>
      </c>
      <c r="C16" s="60" t="s">
        <v>580</v>
      </c>
      <c r="D16" s="501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1">
        <v>180</v>
      </c>
      <c r="E19" s="62"/>
      <c r="F19" s="62"/>
    </row>
    <row r="20" spans="1:7">
      <c r="A20" s="53"/>
      <c r="B20" s="145"/>
      <c r="C20" s="60"/>
      <c r="D20" s="501"/>
      <c r="E20" s="62"/>
      <c r="F20" s="62"/>
    </row>
    <row r="21" spans="1:7" ht="222" customHeight="1" thickBot="1">
      <c r="A21" s="268" t="s">
        <v>741</v>
      </c>
      <c r="B21" s="269" t="s">
        <v>439</v>
      </c>
      <c r="C21" s="135" t="s">
        <v>574</v>
      </c>
      <c r="D21" s="536">
        <v>1000</v>
      </c>
      <c r="E21" s="138"/>
      <c r="F21" s="140"/>
    </row>
    <row r="22" spans="1:7" ht="27" customHeight="1" thickBot="1">
      <c r="A22" s="214" t="s">
        <v>440</v>
      </c>
      <c r="B22" s="575" t="s">
        <v>441</v>
      </c>
      <c r="C22" s="575"/>
      <c r="D22" s="575"/>
      <c r="E22" s="575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7"/>
      <c r="C26" s="267"/>
      <c r="D26" s="267"/>
      <c r="E26" s="267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11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NO:LDPWRI-ROADS/18016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577" t="str">
        <f>'B-M0200'!A3:B3</f>
        <v>MUSINA MUNICIPALITY</v>
      </c>
      <c r="B3" s="577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4.75" customHeight="1">
      <c r="A6" s="274" t="s">
        <v>448</v>
      </c>
      <c r="B6" s="388" t="s">
        <v>449</v>
      </c>
      <c r="C6" s="270"/>
      <c r="D6" s="270"/>
      <c r="E6" s="271"/>
      <c r="F6" s="271"/>
    </row>
    <row r="7" spans="1:7" ht="25.65" customHeight="1">
      <c r="A7" s="116" t="s">
        <v>731</v>
      </c>
      <c r="B7" s="102" t="s">
        <v>451</v>
      </c>
      <c r="C7" s="69"/>
      <c r="D7" s="272"/>
      <c r="E7" s="62"/>
      <c r="F7" s="62"/>
    </row>
    <row r="8" spans="1:7">
      <c r="A8" s="101"/>
      <c r="B8" s="84" t="s">
        <v>450</v>
      </c>
      <c r="C8" s="69"/>
      <c r="D8" s="272"/>
      <c r="E8" s="62"/>
      <c r="F8" s="62"/>
    </row>
    <row r="9" spans="1:7" ht="26.4">
      <c r="A9" s="101"/>
      <c r="B9" s="84" t="s">
        <v>206</v>
      </c>
      <c r="C9" s="486" t="s">
        <v>454</v>
      </c>
      <c r="D9" s="272">
        <v>300</v>
      </c>
      <c r="E9" s="62"/>
      <c r="F9" s="62"/>
    </row>
    <row r="10" spans="1:7">
      <c r="A10" s="101"/>
      <c r="B10" s="84"/>
      <c r="C10" s="242"/>
      <c r="D10" s="272"/>
      <c r="E10" s="62"/>
      <c r="F10" s="62"/>
    </row>
    <row r="11" spans="1:7" ht="19.2" customHeight="1">
      <c r="A11" s="116"/>
      <c r="B11" s="102"/>
      <c r="C11" s="69"/>
      <c r="D11" s="272"/>
      <c r="E11" s="62"/>
      <c r="F11" s="62"/>
    </row>
    <row r="12" spans="1:7" ht="19.95" customHeight="1">
      <c r="A12" s="101"/>
      <c r="B12" s="84"/>
      <c r="C12" s="60"/>
      <c r="D12" s="272"/>
      <c r="E12" s="62"/>
      <c r="F12" s="95"/>
    </row>
    <row r="13" spans="1:7" ht="18.75" customHeight="1">
      <c r="A13" s="101"/>
      <c r="B13" s="84"/>
      <c r="C13" s="60"/>
      <c r="D13" s="272"/>
      <c r="E13" s="62"/>
      <c r="F13" s="95"/>
    </row>
    <row r="14" spans="1:7" ht="294" customHeight="1" thickBot="1">
      <c r="A14" s="101"/>
      <c r="B14" s="84"/>
      <c r="C14" s="60"/>
      <c r="D14" s="272"/>
      <c r="E14" s="62"/>
      <c r="F14" s="62"/>
    </row>
    <row r="15" spans="1:7" ht="23.25" customHeight="1" thickBot="1">
      <c r="A15" s="97" t="s">
        <v>452</v>
      </c>
      <c r="B15" s="575" t="s">
        <v>453</v>
      </c>
      <c r="C15" s="575"/>
      <c r="D15" s="575"/>
      <c r="E15" s="575"/>
      <c r="F15" s="273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zoomScaleSheetLayoutView="100" workbookViewId="0">
      <selection activeCell="F8" sqref="F8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2" t="s">
        <v>461</v>
      </c>
      <c r="B6" s="391" t="s">
        <v>462</v>
      </c>
      <c r="C6" s="275"/>
      <c r="D6" s="275"/>
      <c r="E6" s="275"/>
      <c r="F6" s="275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6"/>
      <c r="B11" s="109"/>
      <c r="C11" s="277"/>
      <c r="D11" s="531"/>
      <c r="E11" s="283"/>
      <c r="F11" s="82"/>
    </row>
    <row r="12" spans="1:6" ht="28.2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6"/>
      <c r="B13" s="69" t="s">
        <v>693</v>
      </c>
      <c r="C13" s="172" t="s">
        <v>19</v>
      </c>
      <c r="D13" s="501">
        <v>45</v>
      </c>
      <c r="E13" s="82"/>
      <c r="F13" s="82"/>
    </row>
    <row r="14" spans="1:6" ht="19.2" customHeight="1">
      <c r="A14" s="276"/>
      <c r="B14" s="69" t="s">
        <v>694</v>
      </c>
      <c r="C14" s="172" t="s">
        <v>19</v>
      </c>
      <c r="D14" s="501">
        <v>18</v>
      </c>
      <c r="E14" s="82"/>
      <c r="F14" s="82"/>
    </row>
    <row r="15" spans="1:6" ht="19.2" customHeight="1">
      <c r="A15" s="276"/>
      <c r="B15" s="69" t="s">
        <v>695</v>
      </c>
      <c r="C15" s="172" t="s">
        <v>19</v>
      </c>
      <c r="D15" s="501">
        <v>18</v>
      </c>
      <c r="E15" s="82"/>
      <c r="F15" s="82"/>
    </row>
    <row r="16" spans="1:6" ht="19.2" customHeight="1">
      <c r="A16" s="276"/>
      <c r="B16" s="69" t="s">
        <v>696</v>
      </c>
      <c r="C16" s="172" t="s">
        <v>19</v>
      </c>
      <c r="D16" s="501">
        <v>18</v>
      </c>
      <c r="E16" s="82"/>
      <c r="F16" s="82"/>
    </row>
    <row r="17" spans="1:8" ht="19.2" customHeight="1">
      <c r="A17" s="276"/>
      <c r="B17" s="109" t="s">
        <v>697</v>
      </c>
      <c r="C17" s="277" t="s">
        <v>19</v>
      </c>
      <c r="D17" s="531">
        <f>1*3</f>
        <v>3</v>
      </c>
      <c r="E17" s="283"/>
      <c r="F17" s="82"/>
    </row>
    <row r="18" spans="1:8" ht="19.2" customHeight="1">
      <c r="A18" s="276"/>
      <c r="B18" s="109"/>
      <c r="C18" s="277"/>
      <c r="D18" s="531"/>
      <c r="E18" s="283"/>
      <c r="F18" s="82"/>
    </row>
    <row r="19" spans="1:8" ht="19.2" customHeight="1">
      <c r="A19" s="276"/>
      <c r="B19" s="109"/>
      <c r="C19" s="277"/>
      <c r="D19" s="531"/>
      <c r="E19" s="283"/>
      <c r="F19" s="82"/>
    </row>
    <row r="20" spans="1:8" ht="19.2" customHeight="1">
      <c r="A20" s="276"/>
      <c r="B20" s="109"/>
      <c r="C20" s="277"/>
      <c r="D20" s="531"/>
      <c r="E20" s="283"/>
      <c r="F20" s="82"/>
    </row>
    <row r="21" spans="1:8" ht="19.2" customHeight="1">
      <c r="A21" s="276"/>
      <c r="B21" s="109"/>
      <c r="C21" s="277"/>
      <c r="D21" s="531"/>
      <c r="E21" s="283"/>
      <c r="F21" s="82"/>
    </row>
    <row r="22" spans="1:8" ht="19.2" customHeight="1">
      <c r="A22" s="276"/>
      <c r="B22" s="109"/>
      <c r="C22" s="277"/>
      <c r="D22" s="531"/>
      <c r="E22" s="283"/>
      <c r="F22" s="82"/>
    </row>
    <row r="23" spans="1:8" ht="19.2" customHeight="1">
      <c r="A23" s="276"/>
      <c r="B23" s="109"/>
      <c r="C23" s="277"/>
      <c r="D23" s="531"/>
      <c r="E23" s="283"/>
      <c r="F23" s="82"/>
    </row>
    <row r="24" spans="1:8" ht="19.2" customHeight="1">
      <c r="A24" s="276"/>
      <c r="B24" s="109"/>
      <c r="C24" s="277"/>
      <c r="D24" s="531"/>
      <c r="E24" s="283"/>
      <c r="F24" s="82"/>
    </row>
    <row r="25" spans="1:8" ht="19.2" customHeight="1">
      <c r="A25" s="276"/>
      <c r="B25" s="109"/>
      <c r="C25" s="277"/>
      <c r="D25" s="531"/>
      <c r="E25" s="283"/>
      <c r="F25" s="82"/>
    </row>
    <row r="26" spans="1:8" ht="19.2" customHeight="1">
      <c r="A26" s="276"/>
      <c r="B26" s="109"/>
      <c r="C26" s="277"/>
      <c r="D26" s="531"/>
      <c r="E26" s="283"/>
      <c r="F26" s="82"/>
    </row>
    <row r="27" spans="1:8" ht="11.25" customHeight="1">
      <c r="A27" s="276"/>
      <c r="B27" s="280"/>
      <c r="C27" s="548"/>
      <c r="D27" s="281"/>
      <c r="E27" s="279"/>
      <c r="F27" s="278"/>
    </row>
    <row r="28" spans="1:8" ht="13.8" thickBot="1">
      <c r="A28" s="276"/>
      <c r="B28" s="229"/>
      <c r="C28" s="549"/>
      <c r="D28" s="133"/>
      <c r="E28" s="519"/>
      <c r="F28" s="400"/>
    </row>
    <row r="29" spans="1:8" ht="26.25" customHeight="1" thickBot="1">
      <c r="A29" s="97" t="s">
        <v>461</v>
      </c>
      <c r="B29" s="575" t="s">
        <v>8</v>
      </c>
      <c r="C29" s="575"/>
      <c r="D29" s="575"/>
      <c r="E29" s="582"/>
      <c r="F29" s="520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NO:LDPWRI-ROADS/18016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77" t="str">
        <f>'B-M0200'!A3:B3</f>
        <v>MUSINA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2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4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4"/>
      <c r="E9" s="62"/>
      <c r="F9" s="62"/>
    </row>
    <row r="10" spans="1:7" ht="26.4">
      <c r="A10" s="131"/>
      <c r="B10" s="109" t="s">
        <v>476</v>
      </c>
      <c r="C10" s="133" t="s">
        <v>22</v>
      </c>
      <c r="D10" s="296">
        <f>F8</f>
        <v>60000</v>
      </c>
      <c r="E10" s="401"/>
      <c r="F10" s="211"/>
    </row>
    <row r="11" spans="1:7" ht="262.5" customHeight="1" thickBot="1">
      <c r="A11" s="228"/>
      <c r="B11" s="229"/>
      <c r="C11" s="135"/>
      <c r="D11" s="285"/>
      <c r="E11" s="287"/>
      <c r="F11" s="286"/>
    </row>
    <row r="12" spans="1:7" ht="24" customHeight="1" thickBot="1">
      <c r="A12" s="487" t="s">
        <v>477</v>
      </c>
      <c r="B12" s="581" t="s">
        <v>478</v>
      </c>
      <c r="C12" s="581"/>
      <c r="D12" s="581"/>
      <c r="E12" s="581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MUSINA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1">
        <f>9*3</f>
        <v>27</v>
      </c>
      <c r="E8" s="94"/>
      <c r="F8" s="62"/>
    </row>
    <row r="9" spans="1:6">
      <c r="A9" s="57"/>
      <c r="B9" s="69"/>
      <c r="C9" s="60"/>
      <c r="D9" s="501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1">
        <f>9*3</f>
        <v>27</v>
      </c>
      <c r="E20" s="94"/>
      <c r="F20" s="62"/>
    </row>
    <row r="21" spans="1:6">
      <c r="A21" s="57"/>
      <c r="B21" s="69"/>
      <c r="C21" s="60"/>
      <c r="D21" s="501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1">
        <f>9*3</f>
        <v>27</v>
      </c>
      <c r="E22" s="94"/>
      <c r="F22" s="62"/>
    </row>
    <row r="23" spans="1:6">
      <c r="A23" s="57"/>
      <c r="B23" s="69"/>
      <c r="C23" s="60"/>
      <c r="D23" s="501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1">
        <f>9*3</f>
        <v>27</v>
      </c>
      <c r="E24" s="94"/>
      <c r="F24" s="62"/>
    </row>
    <row r="25" spans="1:6">
      <c r="A25" s="57"/>
      <c r="B25" s="69"/>
      <c r="C25" s="60"/>
      <c r="D25" s="501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1">
        <f>9*3</f>
        <v>27</v>
      </c>
      <c r="E26" s="94"/>
      <c r="F26" s="62"/>
    </row>
    <row r="27" spans="1:6">
      <c r="A27" s="57"/>
      <c r="B27" s="69"/>
      <c r="C27" s="60"/>
      <c r="D27" s="501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1">
        <f>9*3</f>
        <v>27</v>
      </c>
      <c r="E28" s="94"/>
      <c r="F28" s="62"/>
    </row>
    <row r="29" spans="1:6" ht="12.9" customHeight="1">
      <c r="A29" s="57"/>
      <c r="B29" s="69"/>
      <c r="C29" s="60"/>
      <c r="D29" s="501"/>
      <c r="E29" s="94"/>
      <c r="F29" s="62"/>
    </row>
    <row r="30" spans="1:6" ht="13.5" customHeight="1">
      <c r="A30" s="57"/>
      <c r="B30" s="69" t="s">
        <v>501</v>
      </c>
      <c r="C30" s="69"/>
      <c r="D30" s="501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1">
        <f>9*3</f>
        <v>27</v>
      </c>
      <c r="E31" s="94"/>
      <c r="F31" s="62"/>
    </row>
    <row r="32" spans="1:6" ht="13.65" customHeight="1">
      <c r="A32" s="57"/>
      <c r="B32" s="69"/>
      <c r="C32" s="60"/>
      <c r="D32" s="501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1">
        <f>9*3</f>
        <v>27</v>
      </c>
      <c r="E33" s="94"/>
      <c r="F33" s="62"/>
    </row>
    <row r="34" spans="1:6" ht="12.9" customHeight="1">
      <c r="A34" s="57"/>
      <c r="B34" s="69"/>
      <c r="C34" s="60"/>
      <c r="D34" s="501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1">
        <f>9*3</f>
        <v>27</v>
      </c>
      <c r="E35" s="94"/>
      <c r="F35" s="62"/>
    </row>
    <row r="36" spans="1:6" ht="12.9" customHeight="1">
      <c r="A36" s="57"/>
      <c r="B36" s="69"/>
      <c r="C36" s="60"/>
      <c r="D36" s="501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1">
        <f>9*3</f>
        <v>27</v>
      </c>
      <c r="E37" s="94"/>
      <c r="F37" s="62"/>
    </row>
    <row r="38" spans="1:6" ht="12.9" customHeight="1">
      <c r="A38" s="57"/>
      <c r="B38" s="69"/>
      <c r="C38" s="60"/>
      <c r="D38" s="501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1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5"/>
      <c r="E41" s="288"/>
      <c r="F41" s="138"/>
    </row>
    <row r="42" spans="1:6" ht="21.6" customHeight="1" thickBot="1">
      <c r="A42" s="487" t="s">
        <v>485</v>
      </c>
      <c r="B42" s="581" t="s">
        <v>512</v>
      </c>
      <c r="C42" s="581"/>
      <c r="D42" s="581"/>
      <c r="E42" s="581"/>
      <c r="F42" s="205"/>
    </row>
    <row r="43" spans="1:6" ht="12" customHeight="1">
      <c r="A43" s="289"/>
      <c r="B43" s="290"/>
      <c r="C43" s="290"/>
      <c r="D43" s="290"/>
      <c r="E43" s="290"/>
      <c r="F43" s="291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NO:LDPWRI-ROADS/18016</v>
      </c>
      <c r="C1" s="92"/>
      <c r="D1" s="292"/>
      <c r="E1" s="92"/>
      <c r="F1" s="92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92"/>
    </row>
    <row r="3" spans="1:6">
      <c r="A3" s="577" t="str">
        <f>'B-M0200'!A3:B3</f>
        <v>MUSINA MUNICIPALITY</v>
      </c>
      <c r="B3" s="577"/>
      <c r="C3" s="577"/>
      <c r="D3" s="577"/>
      <c r="E3" s="577"/>
      <c r="F3" s="92"/>
    </row>
    <row r="4" spans="1:6" ht="13.8" thickBot="1">
      <c r="A4" s="77"/>
      <c r="C4" s="92"/>
      <c r="D4" s="292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3"/>
      <c r="B6" s="579" t="s">
        <v>519</v>
      </c>
      <c r="C6" s="579"/>
      <c r="D6" s="579"/>
      <c r="E6" s="579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>
      <c r="A12" s="57"/>
      <c r="B12" s="69" t="s">
        <v>709</v>
      </c>
      <c r="C12" s="60" t="s">
        <v>220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26.4">
      <c r="A14" s="57"/>
      <c r="B14" s="69" t="s">
        <v>509</v>
      </c>
      <c r="C14" s="60" t="s">
        <v>220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501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1">
        <f>9*3</f>
        <v>27</v>
      </c>
      <c r="E18" s="376"/>
      <c r="F18" s="140"/>
    </row>
    <row r="19" spans="1:6">
      <c r="A19" s="69"/>
      <c r="B19" s="145"/>
      <c r="C19" s="145"/>
      <c r="D19" s="539"/>
      <c r="E19" s="145"/>
      <c r="F19" s="375"/>
    </row>
    <row r="20" spans="1:6" ht="19.5" customHeight="1">
      <c r="A20" s="57"/>
      <c r="B20" s="69" t="s">
        <v>710</v>
      </c>
      <c r="C20" s="60" t="s">
        <v>220</v>
      </c>
      <c r="D20" s="501">
        <f>9*3</f>
        <v>27</v>
      </c>
      <c r="E20" s="62"/>
      <c r="F20" s="140"/>
    </row>
    <row r="21" spans="1:6">
      <c r="A21" s="57"/>
      <c r="B21" s="69"/>
      <c r="C21" s="60"/>
      <c r="D21" s="501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1">
        <f>9*3</f>
        <v>27</v>
      </c>
      <c r="E22" s="62"/>
      <c r="F22" s="140"/>
    </row>
    <row r="23" spans="1:6">
      <c r="A23" s="57"/>
      <c r="B23" s="69"/>
      <c r="C23" s="60"/>
      <c r="D23" s="501"/>
      <c r="E23" s="62"/>
      <c r="F23" s="62"/>
    </row>
    <row r="24" spans="1:6" ht="26.4">
      <c r="A24" s="57"/>
      <c r="B24" s="69" t="s">
        <v>793</v>
      </c>
      <c r="C24" s="60" t="s">
        <v>220</v>
      </c>
      <c r="D24" s="501">
        <f>9*3</f>
        <v>27</v>
      </c>
      <c r="E24" s="62"/>
      <c r="F24" s="62"/>
    </row>
    <row r="25" spans="1:6">
      <c r="A25" s="57"/>
      <c r="B25" s="69"/>
      <c r="C25" s="69"/>
      <c r="D25" s="501"/>
      <c r="E25" s="62"/>
      <c r="F25" s="62"/>
    </row>
    <row r="26" spans="1:6">
      <c r="A26" s="57"/>
      <c r="B26" s="69" t="s">
        <v>794</v>
      </c>
      <c r="C26" s="60" t="s">
        <v>220</v>
      </c>
      <c r="D26" s="501">
        <f>9*3</f>
        <v>27</v>
      </c>
      <c r="E26" s="62"/>
      <c r="F26" s="62"/>
    </row>
    <row r="27" spans="1:6">
      <c r="A27" s="57"/>
      <c r="B27" s="69"/>
      <c r="C27" s="60"/>
      <c r="D27" s="501"/>
      <c r="E27" s="62"/>
      <c r="F27" s="62"/>
    </row>
    <row r="28" spans="1:6" ht="26.4">
      <c r="A28" s="57"/>
      <c r="B28" s="69" t="s">
        <v>795</v>
      </c>
      <c r="C28" s="60" t="s">
        <v>220</v>
      </c>
      <c r="D28" s="501">
        <f>9*3</f>
        <v>27</v>
      </c>
      <c r="E28" s="62"/>
      <c r="F28" s="62"/>
    </row>
    <row r="29" spans="1:6">
      <c r="A29" s="57"/>
      <c r="B29" s="69"/>
      <c r="C29" s="69"/>
      <c r="D29" s="501"/>
      <c r="E29" s="62"/>
      <c r="F29" s="62"/>
    </row>
    <row r="30" spans="1:6" ht="26.4">
      <c r="A30" s="57"/>
      <c r="B30" s="69" t="s">
        <v>796</v>
      </c>
      <c r="C30" s="60" t="s">
        <v>220</v>
      </c>
      <c r="D30" s="501">
        <f>9*3</f>
        <v>27</v>
      </c>
      <c r="E30" s="62"/>
      <c r="F30" s="62"/>
    </row>
    <row r="31" spans="1:6">
      <c r="A31" s="57"/>
      <c r="B31" s="69"/>
      <c r="C31" s="60"/>
      <c r="D31" s="501"/>
      <c r="E31" s="62"/>
      <c r="F31" s="62"/>
    </row>
    <row r="32" spans="1:6">
      <c r="A32" s="57"/>
      <c r="B32" s="69" t="s">
        <v>797</v>
      </c>
      <c r="C32" s="60" t="s">
        <v>220</v>
      </c>
      <c r="D32" s="501">
        <f>9*3</f>
        <v>27</v>
      </c>
      <c r="E32" s="62"/>
      <c r="F32" s="62"/>
    </row>
    <row r="33" spans="1:6">
      <c r="A33" s="57"/>
      <c r="B33" s="69"/>
      <c r="C33" s="60"/>
      <c r="D33" s="501"/>
      <c r="E33" s="62"/>
      <c r="F33" s="62"/>
    </row>
    <row r="34" spans="1:6">
      <c r="A34" s="57"/>
      <c r="B34" s="69" t="s">
        <v>798</v>
      </c>
      <c r="C34" s="60" t="s">
        <v>220</v>
      </c>
      <c r="D34" s="501">
        <f>9*3</f>
        <v>27</v>
      </c>
      <c r="E34" s="62"/>
      <c r="F34" s="62"/>
    </row>
    <row r="35" spans="1:6">
      <c r="A35" s="57"/>
      <c r="B35" s="69"/>
      <c r="C35" s="60"/>
      <c r="D35" s="501"/>
      <c r="E35" s="62"/>
      <c r="F35" s="62"/>
    </row>
    <row r="36" spans="1:6">
      <c r="A36" s="57"/>
      <c r="B36" s="69" t="s">
        <v>799</v>
      </c>
      <c r="C36" s="60" t="s">
        <v>220</v>
      </c>
      <c r="D36" s="501">
        <f>9*3</f>
        <v>27</v>
      </c>
      <c r="E36" s="62"/>
      <c r="F36" s="62"/>
    </row>
    <row r="37" spans="1:6">
      <c r="A37" s="57"/>
      <c r="B37" s="69"/>
      <c r="C37" s="60"/>
      <c r="D37" s="501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1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7" t="s">
        <v>520</v>
      </c>
      <c r="B40" s="581" t="s">
        <v>521</v>
      </c>
      <c r="C40" s="581"/>
      <c r="D40" s="581"/>
      <c r="E40" s="581"/>
      <c r="F40" s="74"/>
    </row>
    <row r="41" spans="1:6">
      <c r="A41" s="75"/>
      <c r="B41" s="92"/>
      <c r="C41" s="92"/>
      <c r="D41" s="292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29" t="s">
        <v>714</v>
      </c>
      <c r="B6" s="389" t="s">
        <v>553</v>
      </c>
      <c r="C6" s="109"/>
      <c r="D6" s="109"/>
      <c r="E6" s="109"/>
      <c r="F6" s="109"/>
    </row>
    <row r="7" spans="1:6" s="110" customFormat="1" ht="12" customHeight="1">
      <c r="A7" s="430"/>
      <c r="B7" s="54"/>
      <c r="C7" s="85"/>
      <c r="D7" s="85"/>
      <c r="E7" s="85"/>
      <c r="F7" s="85"/>
    </row>
    <row r="8" spans="1:6" s="110" customFormat="1" ht="20.100000000000001" customHeight="1">
      <c r="A8" s="431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0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0"/>
      <c r="B10" s="54"/>
      <c r="C10" s="85"/>
      <c r="D10" s="85"/>
      <c r="E10" s="85"/>
      <c r="F10" s="85"/>
    </row>
    <row r="11" spans="1:6" s="110" customFormat="1" ht="20.100000000000001" customHeight="1">
      <c r="A11" s="430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0"/>
      <c r="B12" s="54"/>
      <c r="C12" s="85"/>
      <c r="D12" s="85"/>
      <c r="E12" s="85"/>
      <c r="F12" s="85"/>
    </row>
    <row r="13" spans="1:6" s="110" customFormat="1" ht="20.100000000000001" customHeight="1">
      <c r="A13" s="431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0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79"/>
      <c r="B15" s="54"/>
      <c r="C15" s="85"/>
      <c r="D15" s="85"/>
      <c r="E15" s="85"/>
      <c r="F15" s="85"/>
    </row>
    <row r="16" spans="1:6" s="113" customFormat="1" ht="20.100000000000001" customHeight="1">
      <c r="A16" s="380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0"/>
      <c r="B17" s="84"/>
      <c r="C17" s="91"/>
      <c r="D17" s="91"/>
      <c r="E17" s="91"/>
      <c r="F17" s="91"/>
    </row>
    <row r="18" spans="1:7" s="113" customFormat="1" ht="20.100000000000001" customHeight="1">
      <c r="A18" s="380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0"/>
      <c r="B19" s="84"/>
      <c r="C19" s="91"/>
      <c r="D19" s="91"/>
      <c r="E19" s="91"/>
      <c r="F19" s="91"/>
    </row>
    <row r="20" spans="1:7" s="113" customFormat="1" ht="20.100000000000001" customHeight="1">
      <c r="A20" s="431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2"/>
      <c r="B21" s="84"/>
      <c r="C21" s="91"/>
      <c r="D21" s="91"/>
      <c r="E21" s="91"/>
      <c r="F21" s="91"/>
    </row>
    <row r="22" spans="1:7" s="113" customFormat="1" ht="20.100000000000001" customHeight="1">
      <c r="A22" s="431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2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2"/>
      <c r="B24" s="84"/>
      <c r="C24" s="91"/>
      <c r="D24" s="91"/>
      <c r="E24" s="91"/>
      <c r="F24" s="91"/>
    </row>
    <row r="25" spans="1:7" s="113" customFormat="1" ht="20.100000000000001" customHeight="1">
      <c r="A25" s="432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2"/>
      <c r="B26" s="84"/>
      <c r="C26" s="91"/>
      <c r="D26" s="91"/>
      <c r="E26" s="91"/>
      <c r="F26" s="91"/>
    </row>
    <row r="27" spans="1:7" s="113" customFormat="1" ht="20.100000000000001" customHeight="1">
      <c r="A27" s="431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2"/>
      <c r="B28" s="102"/>
      <c r="C28" s="91"/>
      <c r="D28" s="91"/>
      <c r="E28" s="91"/>
      <c r="F28" s="91"/>
    </row>
    <row r="29" spans="1:7" s="113" customFormat="1" ht="20.100000000000001" customHeight="1">
      <c r="A29" s="431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3" t="s">
        <v>714</v>
      </c>
      <c r="B31" s="578" t="s">
        <v>43</v>
      </c>
      <c r="C31" s="578"/>
      <c r="D31" s="578"/>
      <c r="E31" s="578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5" t="s">
        <v>528</v>
      </c>
      <c r="C6" s="575"/>
      <c r="D6" s="575"/>
      <c r="E6" s="575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1">
        <f>9*3</f>
        <v>27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26.4">
      <c r="A10" s="57"/>
      <c r="B10" s="69" t="s">
        <v>802</v>
      </c>
      <c r="C10" s="60" t="s">
        <v>19</v>
      </c>
      <c r="D10" s="501">
        <f>9*3</f>
        <v>27</v>
      </c>
      <c r="E10" s="62"/>
      <c r="F10" s="62"/>
    </row>
    <row r="11" spans="1:6" ht="12" customHeight="1">
      <c r="A11" s="57"/>
      <c r="B11" s="69"/>
      <c r="C11" s="69"/>
      <c r="D11" s="501"/>
      <c r="E11" s="62"/>
      <c r="F11" s="62"/>
    </row>
    <row r="12" spans="1:6" ht="26.4">
      <c r="A12" s="57"/>
      <c r="B12" s="69" t="s">
        <v>803</v>
      </c>
      <c r="C12" s="60" t="s">
        <v>19</v>
      </c>
      <c r="D12" s="501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5" t="s">
        <v>851</v>
      </c>
      <c r="C15" s="60" t="s">
        <v>21</v>
      </c>
      <c r="D15" s="284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4"/>
      <c r="E16" s="82"/>
      <c r="F16" s="82"/>
    </row>
    <row r="17" spans="1:8" ht="39.6">
      <c r="A17" s="131"/>
      <c r="B17" s="109" t="s">
        <v>809</v>
      </c>
      <c r="C17" s="60" t="s">
        <v>22</v>
      </c>
      <c r="D17" s="272">
        <f>F15</f>
        <v>90000</v>
      </c>
      <c r="E17" s="147"/>
      <c r="F17" s="82"/>
    </row>
    <row r="18" spans="1:8">
      <c r="A18" s="131"/>
      <c r="B18" s="109"/>
      <c r="C18" s="60"/>
      <c r="D18" s="272"/>
      <c r="E18" s="147"/>
      <c r="F18" s="82"/>
    </row>
    <row r="19" spans="1:8" ht="26.4">
      <c r="A19" s="53" t="s">
        <v>736</v>
      </c>
      <c r="B19" s="145" t="s">
        <v>529</v>
      </c>
      <c r="C19" s="109"/>
      <c r="D19" s="294"/>
      <c r="E19" s="295"/>
      <c r="F19" s="295"/>
    </row>
    <row r="20" spans="1:8" ht="12" customHeight="1">
      <c r="A20" s="131"/>
      <c r="B20" s="69" t="s">
        <v>530</v>
      </c>
      <c r="C20" s="109"/>
      <c r="D20" s="294"/>
      <c r="E20" s="295"/>
      <c r="F20" s="295"/>
    </row>
    <row r="21" spans="1:8">
      <c r="A21" s="131"/>
      <c r="B21" s="69" t="s">
        <v>708</v>
      </c>
      <c r="C21" s="60" t="s">
        <v>19</v>
      </c>
      <c r="D21" s="284">
        <f>1*3</f>
        <v>3</v>
      </c>
      <c r="E21" s="82"/>
      <c r="F21" s="82"/>
    </row>
    <row r="22" spans="1:8">
      <c r="A22" s="131"/>
      <c r="B22" s="69"/>
      <c r="C22" s="60"/>
      <c r="D22" s="284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4">
        <f>1*3</f>
        <v>3</v>
      </c>
      <c r="E23" s="82"/>
      <c r="F23" s="82"/>
    </row>
    <row r="24" spans="1:8">
      <c r="A24" s="131"/>
      <c r="B24" s="109"/>
      <c r="C24" s="133"/>
      <c r="D24" s="284"/>
      <c r="E24" s="82"/>
      <c r="F24" s="62"/>
    </row>
    <row r="25" spans="1:8" ht="26.4">
      <c r="A25" s="131"/>
      <c r="B25" s="69" t="s">
        <v>509</v>
      </c>
      <c r="C25" s="60" t="s">
        <v>19</v>
      </c>
      <c r="D25" s="284">
        <f>1*3</f>
        <v>3</v>
      </c>
      <c r="E25" s="82"/>
      <c r="F25" s="82"/>
    </row>
    <row r="26" spans="1:8">
      <c r="A26" s="131"/>
      <c r="B26" s="69"/>
      <c r="C26" s="60"/>
      <c r="D26" s="284"/>
      <c r="E26" s="82"/>
      <c r="F26" s="62"/>
    </row>
    <row r="27" spans="1:8" ht="26.4">
      <c r="A27" s="131"/>
      <c r="B27" s="109" t="s">
        <v>531</v>
      </c>
      <c r="C27" s="60" t="s">
        <v>19</v>
      </c>
      <c r="D27" s="284">
        <f>1*3</f>
        <v>3</v>
      </c>
      <c r="E27" s="82"/>
      <c r="F27" s="82"/>
    </row>
    <row r="28" spans="1:8">
      <c r="A28" s="131"/>
      <c r="B28" s="109"/>
      <c r="C28" s="60"/>
      <c r="D28" s="284"/>
      <c r="E28" s="82"/>
      <c r="F28" s="62"/>
    </row>
    <row r="29" spans="1:8">
      <c r="A29" s="131"/>
      <c r="B29" s="69" t="s">
        <v>532</v>
      </c>
      <c r="C29" s="60" t="s">
        <v>19</v>
      </c>
      <c r="D29" s="284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4"/>
      <c r="E31" s="82"/>
      <c r="F31" s="62"/>
    </row>
    <row r="32" spans="1:8" ht="21.6" customHeight="1" thickBot="1">
      <c r="A32" s="97" t="s">
        <v>533</v>
      </c>
      <c r="B32" s="575" t="s">
        <v>8</v>
      </c>
      <c r="C32" s="575"/>
      <c r="D32" s="575"/>
      <c r="E32" s="575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7" t="str">
        <f>'B-M0200'!A1</f>
        <v>CONTRACT NO:LDPWRI-ROADS/18016</v>
      </c>
      <c r="C2" s="577"/>
      <c r="D2" s="577"/>
      <c r="E2" s="577"/>
    </row>
    <row r="3" spans="2:8">
      <c r="B3" s="404" t="str">
        <f>'B-M0200'!A2</f>
        <v>HOUSEHOLD ROUTINE ROAD MAINTENANCE PROJECT</v>
      </c>
      <c r="C3" s="405"/>
      <c r="D3" s="406"/>
      <c r="E3" s="407"/>
    </row>
    <row r="4" spans="2:8">
      <c r="B4" s="602" t="str">
        <f>'B-M0200'!A3</f>
        <v>MUSINA MUNICIPALITY</v>
      </c>
      <c r="C4" s="602"/>
      <c r="D4" s="602"/>
      <c r="E4" s="602"/>
      <c r="F4" s="408"/>
      <c r="G4" s="408"/>
      <c r="H4" s="408"/>
    </row>
    <row r="5" spans="2:8" ht="9.75" customHeight="1" thickBot="1">
      <c r="B5" s="404" t="s">
        <v>536</v>
      </c>
      <c r="C5" s="405"/>
      <c r="D5" s="406"/>
      <c r="E5" s="407"/>
    </row>
    <row r="6" spans="2:8" ht="15.6" customHeight="1" thickTop="1">
      <c r="B6" s="587" t="s">
        <v>544</v>
      </c>
      <c r="C6" s="588"/>
      <c r="D6" s="593" t="s">
        <v>0</v>
      </c>
      <c r="E6" s="594"/>
      <c r="F6" s="599" t="s">
        <v>545</v>
      </c>
    </row>
    <row r="7" spans="2:8" ht="39" customHeight="1">
      <c r="B7" s="589"/>
      <c r="C7" s="590"/>
      <c r="D7" s="595"/>
      <c r="E7" s="596"/>
      <c r="F7" s="600"/>
    </row>
    <row r="8" spans="2:8" ht="15.6" customHeight="1" thickBot="1">
      <c r="B8" s="591"/>
      <c r="C8" s="592"/>
      <c r="D8" s="597"/>
      <c r="E8" s="598"/>
      <c r="F8" s="601"/>
    </row>
    <row r="9" spans="2:8" ht="15.6" customHeight="1" thickTop="1">
      <c r="B9" s="409"/>
      <c r="C9" s="410"/>
      <c r="D9" s="406"/>
      <c r="E9" s="411"/>
      <c r="F9" s="402" t="s">
        <v>536</v>
      </c>
    </row>
    <row r="10" spans="2:8" s="107" customFormat="1" ht="32.25" customHeight="1">
      <c r="B10" s="412" t="s">
        <v>15</v>
      </c>
      <c r="C10" s="413"/>
      <c r="D10" s="414"/>
      <c r="E10" s="414" t="s">
        <v>16</v>
      </c>
      <c r="F10" s="415"/>
      <c r="G10" s="557"/>
    </row>
    <row r="11" spans="2:8" s="107" customFormat="1" ht="32.25" customHeight="1">
      <c r="B11" s="412" t="s">
        <v>2</v>
      </c>
      <c r="C11" s="413"/>
      <c r="D11" s="414"/>
      <c r="E11" s="414" t="s">
        <v>3</v>
      </c>
      <c r="F11" s="415"/>
      <c r="G11" s="557"/>
    </row>
    <row r="12" spans="2:8" s="107" customFormat="1" ht="32.25" customHeight="1">
      <c r="B12" s="412" t="s">
        <v>714</v>
      </c>
      <c r="C12" s="413"/>
      <c r="D12" s="414"/>
      <c r="E12" s="414" t="s">
        <v>553</v>
      </c>
      <c r="F12" s="415"/>
      <c r="G12" s="557"/>
    </row>
    <row r="13" spans="2:8" s="107" customFormat="1" ht="32.25" customHeight="1">
      <c r="B13" s="412" t="s">
        <v>50</v>
      </c>
      <c r="C13" s="413"/>
      <c r="D13" s="414"/>
      <c r="E13" s="414" t="s">
        <v>51</v>
      </c>
      <c r="F13" s="415"/>
      <c r="G13" s="557"/>
    </row>
    <row r="14" spans="2:8" s="107" customFormat="1" ht="32.25" customHeight="1">
      <c r="B14" s="412" t="s">
        <v>59</v>
      </c>
      <c r="C14" s="413"/>
      <c r="D14" s="414"/>
      <c r="E14" s="414" t="s">
        <v>60</v>
      </c>
      <c r="F14" s="415"/>
      <c r="G14" s="558"/>
    </row>
    <row r="15" spans="2:8" s="107" customFormat="1" ht="32.25" customHeight="1">
      <c r="B15" s="412" t="s">
        <v>97</v>
      </c>
      <c r="C15" s="413"/>
      <c r="D15" s="414"/>
      <c r="E15" s="414" t="s">
        <v>546</v>
      </c>
      <c r="F15" s="415"/>
      <c r="G15" s="557"/>
    </row>
    <row r="16" spans="2:8" s="107" customFormat="1" ht="32.25" customHeight="1">
      <c r="B16" s="412" t="s">
        <v>110</v>
      </c>
      <c r="C16" s="413"/>
      <c r="D16" s="414"/>
      <c r="E16" s="414" t="s">
        <v>547</v>
      </c>
      <c r="F16" s="415"/>
      <c r="G16" s="557"/>
    </row>
    <row r="17" spans="2:7" s="107" customFormat="1" ht="32.25" customHeight="1">
      <c r="B17" s="412" t="s">
        <v>135</v>
      </c>
      <c r="C17" s="413"/>
      <c r="D17" s="414"/>
      <c r="E17" s="414" t="s">
        <v>548</v>
      </c>
      <c r="F17" s="415"/>
      <c r="G17" s="558"/>
    </row>
    <row r="18" spans="2:7" s="107" customFormat="1" ht="32.25" customHeight="1">
      <c r="B18" s="412" t="s">
        <v>167</v>
      </c>
      <c r="C18" s="413"/>
      <c r="D18" s="414"/>
      <c r="E18" s="414" t="s">
        <v>168</v>
      </c>
      <c r="F18" s="415"/>
      <c r="G18" s="557"/>
    </row>
    <row r="19" spans="2:7" s="107" customFormat="1" ht="32.25" customHeight="1">
      <c r="B19" s="412" t="s">
        <v>203</v>
      </c>
      <c r="C19" s="413"/>
      <c r="D19" s="414"/>
      <c r="E19" s="414" t="s">
        <v>204</v>
      </c>
      <c r="F19" s="415"/>
      <c r="G19" s="557"/>
    </row>
    <row r="20" spans="2:7" s="107" customFormat="1" ht="32.25" customHeight="1">
      <c r="B20" s="412" t="s">
        <v>215</v>
      </c>
      <c r="C20" s="413"/>
      <c r="D20" s="414"/>
      <c r="E20" s="414" t="s">
        <v>216</v>
      </c>
      <c r="F20" s="415"/>
      <c r="G20" s="557"/>
    </row>
    <row r="21" spans="2:7" s="107" customFormat="1" ht="32.25" customHeight="1">
      <c r="B21" s="412" t="s">
        <v>229</v>
      </c>
      <c r="C21" s="413"/>
      <c r="D21" s="414"/>
      <c r="E21" s="414" t="s">
        <v>230</v>
      </c>
      <c r="F21" s="415"/>
      <c r="G21" s="557"/>
    </row>
    <row r="22" spans="2:7" s="107" customFormat="1" ht="32.25" customHeight="1">
      <c r="B22" s="412" t="s">
        <v>244</v>
      </c>
      <c r="C22" s="413"/>
      <c r="D22" s="414"/>
      <c r="E22" s="414" t="s">
        <v>245</v>
      </c>
      <c r="F22" s="415"/>
      <c r="G22" s="557"/>
    </row>
    <row r="23" spans="2:7" s="107" customFormat="1" ht="32.25" customHeight="1">
      <c r="B23" s="412" t="s">
        <v>256</v>
      </c>
      <c r="C23" s="413"/>
      <c r="D23" s="414"/>
      <c r="E23" s="414" t="s">
        <v>257</v>
      </c>
      <c r="F23" s="415"/>
      <c r="G23" s="557"/>
    </row>
    <row r="24" spans="2:7" s="107" customFormat="1" ht="32.25" customHeight="1">
      <c r="B24" s="412" t="s">
        <v>268</v>
      </c>
      <c r="C24" s="413"/>
      <c r="D24" s="414"/>
      <c r="E24" s="414" t="s">
        <v>269</v>
      </c>
      <c r="F24" s="415"/>
      <c r="G24" s="557"/>
    </row>
    <row r="25" spans="2:7" s="107" customFormat="1" ht="32.25" customHeight="1">
      <c r="B25" s="412" t="s">
        <v>292</v>
      </c>
      <c r="C25" s="413"/>
      <c r="D25" s="414"/>
      <c r="E25" s="414" t="s">
        <v>300</v>
      </c>
      <c r="F25" s="415"/>
      <c r="G25" s="557"/>
    </row>
    <row r="26" spans="2:7" s="107" customFormat="1" ht="32.25" customHeight="1">
      <c r="B26" s="412" t="s">
        <v>325</v>
      </c>
      <c r="C26" s="413"/>
      <c r="D26" s="414"/>
      <c r="E26" s="414" t="s">
        <v>326</v>
      </c>
      <c r="F26" s="415"/>
      <c r="G26" s="557"/>
    </row>
    <row r="27" spans="2:7" s="107" customFormat="1" ht="32.25" customHeight="1">
      <c r="B27" s="412" t="s">
        <v>375</v>
      </c>
      <c r="C27" s="413"/>
      <c r="D27" s="414"/>
      <c r="E27" s="414" t="s">
        <v>549</v>
      </c>
      <c r="F27" s="415"/>
      <c r="G27" s="557"/>
    </row>
    <row r="28" spans="2:7" s="107" customFormat="1" ht="32.25" customHeight="1">
      <c r="B28" s="412" t="s">
        <v>384</v>
      </c>
      <c r="C28" s="413"/>
      <c r="D28" s="414"/>
      <c r="E28" s="414" t="s">
        <v>385</v>
      </c>
      <c r="F28" s="415"/>
      <c r="G28" s="557"/>
    </row>
    <row r="29" spans="2:7" s="107" customFormat="1" ht="32.25" customHeight="1">
      <c r="B29" s="412" t="s">
        <v>402</v>
      </c>
      <c r="C29" s="413"/>
      <c r="D29" s="414"/>
      <c r="E29" s="414" t="s">
        <v>403</v>
      </c>
      <c r="F29" s="415"/>
      <c r="G29" s="557"/>
    </row>
    <row r="30" spans="2:7" s="107" customFormat="1" ht="32.25" customHeight="1">
      <c r="B30" s="412" t="s">
        <v>429</v>
      </c>
      <c r="C30" s="413"/>
      <c r="D30" s="414"/>
      <c r="E30" s="414" t="s">
        <v>430</v>
      </c>
      <c r="F30" s="415"/>
      <c r="G30" s="557"/>
    </row>
    <row r="31" spans="2:7" s="107" customFormat="1" ht="32.25" customHeight="1">
      <c r="B31" s="412" t="s">
        <v>448</v>
      </c>
      <c r="C31" s="413"/>
      <c r="D31" s="414"/>
      <c r="E31" s="414" t="s">
        <v>550</v>
      </c>
      <c r="F31" s="415"/>
      <c r="G31" s="557"/>
    </row>
    <row r="32" spans="2:7" s="107" customFormat="1" ht="32.25" customHeight="1">
      <c r="B32" s="412" t="s">
        <v>461</v>
      </c>
      <c r="C32" s="413"/>
      <c r="D32" s="414"/>
      <c r="E32" s="414" t="s">
        <v>462</v>
      </c>
      <c r="F32" s="415"/>
      <c r="G32" s="557"/>
    </row>
    <row r="33" spans="2:7" s="107" customFormat="1" ht="32.25" customHeight="1">
      <c r="B33" s="412" t="s">
        <v>471</v>
      </c>
      <c r="C33" s="413"/>
      <c r="D33" s="414"/>
      <c r="E33" s="414" t="s">
        <v>472</v>
      </c>
      <c r="F33" s="415"/>
      <c r="G33" s="557"/>
    </row>
    <row r="34" spans="2:7" s="107" customFormat="1" ht="32.25" customHeight="1" thickBot="1">
      <c r="B34" s="412" t="s">
        <v>485</v>
      </c>
      <c r="C34" s="413"/>
      <c r="D34" s="414"/>
      <c r="E34" s="414" t="s">
        <v>486</v>
      </c>
      <c r="F34" s="415"/>
      <c r="G34" s="557"/>
    </row>
    <row r="35" spans="2:7" ht="37.5" customHeight="1" thickBot="1">
      <c r="B35" s="416"/>
      <c r="C35" s="417"/>
      <c r="D35" s="418"/>
      <c r="E35" s="419" t="s">
        <v>551</v>
      </c>
      <c r="F35" s="420"/>
      <c r="G35" s="559"/>
    </row>
    <row r="36" spans="2:7">
      <c r="B36" s="421"/>
      <c r="C36" s="405"/>
      <c r="D36" s="406"/>
      <c r="E36" s="422"/>
      <c r="F36" s="403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0" customWidth="1"/>
    <col min="2" max="2" width="3.44140625" style="300" customWidth="1"/>
    <col min="3" max="3" width="2.6640625" style="300" customWidth="1"/>
    <col min="4" max="4" width="34" style="300" customWidth="1"/>
    <col min="5" max="5" width="10.109375" style="300" customWidth="1"/>
    <col min="6" max="6" width="11.6640625" style="300" customWidth="1"/>
    <col min="7" max="7" width="13.77734375" style="300" bestFit="1" customWidth="1"/>
    <col min="8" max="8" width="16.3320312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4" style="300" customWidth="1"/>
    <col min="261" max="261" width="10.109375" style="300" customWidth="1"/>
    <col min="262" max="263" width="9.33203125" style="300"/>
    <col min="264" max="264" width="19.664062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4" style="300" customWidth="1"/>
    <col min="517" max="517" width="10.109375" style="300" customWidth="1"/>
    <col min="518" max="519" width="9.33203125" style="300"/>
    <col min="520" max="520" width="19.664062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4" style="300" customWidth="1"/>
    <col min="773" max="773" width="10.109375" style="300" customWidth="1"/>
    <col min="774" max="775" width="9.33203125" style="300"/>
    <col min="776" max="776" width="19.664062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4" style="300" customWidth="1"/>
    <col min="1029" max="1029" width="10.109375" style="300" customWidth="1"/>
    <col min="1030" max="1031" width="9.33203125" style="300"/>
    <col min="1032" max="1032" width="19.664062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4" style="300" customWidth="1"/>
    <col min="1285" max="1285" width="10.109375" style="300" customWidth="1"/>
    <col min="1286" max="1287" width="9.33203125" style="300"/>
    <col min="1288" max="1288" width="19.664062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4" style="300" customWidth="1"/>
    <col min="1541" max="1541" width="10.109375" style="300" customWidth="1"/>
    <col min="1542" max="1543" width="9.33203125" style="300"/>
    <col min="1544" max="1544" width="19.664062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4" style="300" customWidth="1"/>
    <col min="1797" max="1797" width="10.109375" style="300" customWidth="1"/>
    <col min="1798" max="1799" width="9.33203125" style="300"/>
    <col min="1800" max="1800" width="19.664062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4" style="300" customWidth="1"/>
    <col min="2053" max="2053" width="10.109375" style="300" customWidth="1"/>
    <col min="2054" max="2055" width="9.33203125" style="300"/>
    <col min="2056" max="2056" width="19.664062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4" style="300" customWidth="1"/>
    <col min="2309" max="2309" width="10.109375" style="300" customWidth="1"/>
    <col min="2310" max="2311" width="9.33203125" style="300"/>
    <col min="2312" max="2312" width="19.664062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4" style="300" customWidth="1"/>
    <col min="2565" max="2565" width="10.109375" style="300" customWidth="1"/>
    <col min="2566" max="2567" width="9.33203125" style="300"/>
    <col min="2568" max="2568" width="19.664062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4" style="300" customWidth="1"/>
    <col min="2821" max="2821" width="10.109375" style="300" customWidth="1"/>
    <col min="2822" max="2823" width="9.33203125" style="300"/>
    <col min="2824" max="2824" width="19.664062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4" style="300" customWidth="1"/>
    <col min="3077" max="3077" width="10.109375" style="300" customWidth="1"/>
    <col min="3078" max="3079" width="9.33203125" style="300"/>
    <col min="3080" max="3080" width="19.664062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4" style="300" customWidth="1"/>
    <col min="3333" max="3333" width="10.109375" style="300" customWidth="1"/>
    <col min="3334" max="3335" width="9.33203125" style="300"/>
    <col min="3336" max="3336" width="19.664062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4" style="300" customWidth="1"/>
    <col min="3589" max="3589" width="10.109375" style="300" customWidth="1"/>
    <col min="3590" max="3591" width="9.33203125" style="300"/>
    <col min="3592" max="3592" width="19.664062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4" style="300" customWidth="1"/>
    <col min="3845" max="3845" width="10.109375" style="300" customWidth="1"/>
    <col min="3846" max="3847" width="9.33203125" style="300"/>
    <col min="3848" max="3848" width="19.664062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4" style="300" customWidth="1"/>
    <col min="4101" max="4101" width="10.109375" style="300" customWidth="1"/>
    <col min="4102" max="4103" width="9.33203125" style="300"/>
    <col min="4104" max="4104" width="19.664062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4" style="300" customWidth="1"/>
    <col min="4357" max="4357" width="10.109375" style="300" customWidth="1"/>
    <col min="4358" max="4359" width="9.33203125" style="300"/>
    <col min="4360" max="4360" width="19.664062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4" style="300" customWidth="1"/>
    <col min="4613" max="4613" width="10.109375" style="300" customWidth="1"/>
    <col min="4614" max="4615" width="9.33203125" style="300"/>
    <col min="4616" max="4616" width="19.664062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4" style="300" customWidth="1"/>
    <col min="4869" max="4869" width="10.109375" style="300" customWidth="1"/>
    <col min="4870" max="4871" width="9.33203125" style="300"/>
    <col min="4872" max="4872" width="19.664062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4" style="300" customWidth="1"/>
    <col min="5125" max="5125" width="10.109375" style="300" customWidth="1"/>
    <col min="5126" max="5127" width="9.33203125" style="300"/>
    <col min="5128" max="5128" width="19.664062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4" style="300" customWidth="1"/>
    <col min="5381" max="5381" width="10.109375" style="300" customWidth="1"/>
    <col min="5382" max="5383" width="9.33203125" style="300"/>
    <col min="5384" max="5384" width="19.664062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4" style="300" customWidth="1"/>
    <col min="5637" max="5637" width="10.109375" style="300" customWidth="1"/>
    <col min="5638" max="5639" width="9.33203125" style="300"/>
    <col min="5640" max="5640" width="19.664062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4" style="300" customWidth="1"/>
    <col min="5893" max="5893" width="10.109375" style="300" customWidth="1"/>
    <col min="5894" max="5895" width="9.33203125" style="300"/>
    <col min="5896" max="5896" width="19.664062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4" style="300" customWidth="1"/>
    <col min="6149" max="6149" width="10.109375" style="300" customWidth="1"/>
    <col min="6150" max="6151" width="9.33203125" style="300"/>
    <col min="6152" max="6152" width="19.664062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4" style="300" customWidth="1"/>
    <col min="6405" max="6405" width="10.109375" style="300" customWidth="1"/>
    <col min="6406" max="6407" width="9.33203125" style="300"/>
    <col min="6408" max="6408" width="19.664062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4" style="300" customWidth="1"/>
    <col min="6661" max="6661" width="10.109375" style="300" customWidth="1"/>
    <col min="6662" max="6663" width="9.33203125" style="300"/>
    <col min="6664" max="6664" width="19.664062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4" style="300" customWidth="1"/>
    <col min="6917" max="6917" width="10.109375" style="300" customWidth="1"/>
    <col min="6918" max="6919" width="9.33203125" style="300"/>
    <col min="6920" max="6920" width="19.664062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4" style="300" customWidth="1"/>
    <col min="7173" max="7173" width="10.109375" style="300" customWidth="1"/>
    <col min="7174" max="7175" width="9.33203125" style="300"/>
    <col min="7176" max="7176" width="19.664062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4" style="300" customWidth="1"/>
    <col min="7429" max="7429" width="10.109375" style="300" customWidth="1"/>
    <col min="7430" max="7431" width="9.33203125" style="300"/>
    <col min="7432" max="7432" width="19.664062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4" style="300" customWidth="1"/>
    <col min="7685" max="7685" width="10.109375" style="300" customWidth="1"/>
    <col min="7686" max="7687" width="9.33203125" style="300"/>
    <col min="7688" max="7688" width="19.664062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4" style="300" customWidth="1"/>
    <col min="7941" max="7941" width="10.109375" style="300" customWidth="1"/>
    <col min="7942" max="7943" width="9.33203125" style="300"/>
    <col min="7944" max="7944" width="19.664062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4" style="300" customWidth="1"/>
    <col min="8197" max="8197" width="10.109375" style="300" customWidth="1"/>
    <col min="8198" max="8199" width="9.33203125" style="300"/>
    <col min="8200" max="8200" width="19.664062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4" style="300" customWidth="1"/>
    <col min="8453" max="8453" width="10.109375" style="300" customWidth="1"/>
    <col min="8454" max="8455" width="9.33203125" style="300"/>
    <col min="8456" max="8456" width="19.664062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4" style="300" customWidth="1"/>
    <col min="8709" max="8709" width="10.109375" style="300" customWidth="1"/>
    <col min="8710" max="8711" width="9.33203125" style="300"/>
    <col min="8712" max="8712" width="19.664062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4" style="300" customWidth="1"/>
    <col min="8965" max="8965" width="10.109375" style="300" customWidth="1"/>
    <col min="8966" max="8967" width="9.33203125" style="300"/>
    <col min="8968" max="8968" width="19.664062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4" style="300" customWidth="1"/>
    <col min="9221" max="9221" width="10.109375" style="300" customWidth="1"/>
    <col min="9222" max="9223" width="9.33203125" style="300"/>
    <col min="9224" max="9224" width="19.664062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4" style="300" customWidth="1"/>
    <col min="9477" max="9477" width="10.109375" style="300" customWidth="1"/>
    <col min="9478" max="9479" width="9.33203125" style="300"/>
    <col min="9480" max="9480" width="19.664062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4" style="300" customWidth="1"/>
    <col min="9733" max="9733" width="10.109375" style="300" customWidth="1"/>
    <col min="9734" max="9735" width="9.33203125" style="300"/>
    <col min="9736" max="9736" width="19.664062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4" style="300" customWidth="1"/>
    <col min="9989" max="9989" width="10.109375" style="300" customWidth="1"/>
    <col min="9990" max="9991" width="9.33203125" style="300"/>
    <col min="9992" max="9992" width="19.664062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4" style="300" customWidth="1"/>
    <col min="10245" max="10245" width="10.109375" style="300" customWidth="1"/>
    <col min="10246" max="10247" width="9.33203125" style="300"/>
    <col min="10248" max="10248" width="19.664062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4" style="300" customWidth="1"/>
    <col min="10501" max="10501" width="10.109375" style="300" customWidth="1"/>
    <col min="10502" max="10503" width="9.33203125" style="300"/>
    <col min="10504" max="10504" width="19.664062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4" style="300" customWidth="1"/>
    <col min="10757" max="10757" width="10.109375" style="300" customWidth="1"/>
    <col min="10758" max="10759" width="9.33203125" style="300"/>
    <col min="10760" max="10760" width="19.664062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4" style="300" customWidth="1"/>
    <col min="11013" max="11013" width="10.109375" style="300" customWidth="1"/>
    <col min="11014" max="11015" width="9.33203125" style="300"/>
    <col min="11016" max="11016" width="19.664062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4" style="300" customWidth="1"/>
    <col min="11269" max="11269" width="10.109375" style="300" customWidth="1"/>
    <col min="11270" max="11271" width="9.33203125" style="300"/>
    <col min="11272" max="11272" width="19.664062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4" style="300" customWidth="1"/>
    <col min="11525" max="11525" width="10.109375" style="300" customWidth="1"/>
    <col min="11526" max="11527" width="9.33203125" style="300"/>
    <col min="11528" max="11528" width="19.664062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4" style="300" customWidth="1"/>
    <col min="11781" max="11781" width="10.109375" style="300" customWidth="1"/>
    <col min="11782" max="11783" width="9.33203125" style="300"/>
    <col min="11784" max="11784" width="19.664062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4" style="300" customWidth="1"/>
    <col min="12037" max="12037" width="10.109375" style="300" customWidth="1"/>
    <col min="12038" max="12039" width="9.33203125" style="300"/>
    <col min="12040" max="12040" width="19.664062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4" style="300" customWidth="1"/>
    <col min="12293" max="12293" width="10.109375" style="300" customWidth="1"/>
    <col min="12294" max="12295" width="9.33203125" style="300"/>
    <col min="12296" max="12296" width="19.664062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4" style="300" customWidth="1"/>
    <col min="12549" max="12549" width="10.109375" style="300" customWidth="1"/>
    <col min="12550" max="12551" width="9.33203125" style="300"/>
    <col min="12552" max="12552" width="19.664062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4" style="300" customWidth="1"/>
    <col min="12805" max="12805" width="10.109375" style="300" customWidth="1"/>
    <col min="12806" max="12807" width="9.33203125" style="300"/>
    <col min="12808" max="12808" width="19.664062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4" style="300" customWidth="1"/>
    <col min="13061" max="13061" width="10.109375" style="300" customWidth="1"/>
    <col min="13062" max="13063" width="9.33203125" style="300"/>
    <col min="13064" max="13064" width="19.664062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4" style="300" customWidth="1"/>
    <col min="13317" max="13317" width="10.109375" style="300" customWidth="1"/>
    <col min="13318" max="13319" width="9.33203125" style="300"/>
    <col min="13320" max="13320" width="19.664062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4" style="300" customWidth="1"/>
    <col min="13573" max="13573" width="10.109375" style="300" customWidth="1"/>
    <col min="13574" max="13575" width="9.33203125" style="300"/>
    <col min="13576" max="13576" width="19.664062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4" style="300" customWidth="1"/>
    <col min="13829" max="13829" width="10.109375" style="300" customWidth="1"/>
    <col min="13830" max="13831" width="9.33203125" style="300"/>
    <col min="13832" max="13832" width="19.664062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4" style="300" customWidth="1"/>
    <col min="14085" max="14085" width="10.109375" style="300" customWidth="1"/>
    <col min="14086" max="14087" width="9.33203125" style="300"/>
    <col min="14088" max="14088" width="19.664062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4" style="300" customWidth="1"/>
    <col min="14341" max="14341" width="10.109375" style="300" customWidth="1"/>
    <col min="14342" max="14343" width="9.33203125" style="300"/>
    <col min="14344" max="14344" width="19.664062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4" style="300" customWidth="1"/>
    <col min="14597" max="14597" width="10.109375" style="300" customWidth="1"/>
    <col min="14598" max="14599" width="9.33203125" style="300"/>
    <col min="14600" max="14600" width="19.664062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4" style="300" customWidth="1"/>
    <col min="14853" max="14853" width="10.109375" style="300" customWidth="1"/>
    <col min="14854" max="14855" width="9.33203125" style="300"/>
    <col min="14856" max="14856" width="19.664062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4" style="300" customWidth="1"/>
    <col min="15109" max="15109" width="10.109375" style="300" customWidth="1"/>
    <col min="15110" max="15111" width="9.33203125" style="300"/>
    <col min="15112" max="15112" width="19.664062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4" style="300" customWidth="1"/>
    <col min="15365" max="15365" width="10.109375" style="300" customWidth="1"/>
    <col min="15366" max="15367" width="9.33203125" style="300"/>
    <col min="15368" max="15368" width="19.664062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4" style="300" customWidth="1"/>
    <col min="15621" max="15621" width="10.109375" style="300" customWidth="1"/>
    <col min="15622" max="15623" width="9.33203125" style="300"/>
    <col min="15624" max="15624" width="19.664062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4" style="300" customWidth="1"/>
    <col min="15877" max="15877" width="10.109375" style="300" customWidth="1"/>
    <col min="15878" max="15879" width="9.33203125" style="300"/>
    <col min="15880" max="15880" width="19.664062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4" style="300" customWidth="1"/>
    <col min="16133" max="16133" width="10.109375" style="300" customWidth="1"/>
    <col min="16134" max="16135" width="9.33203125" style="300"/>
    <col min="16136" max="16136" width="19.664062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NO:LDPWRI-ROADS/18016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MUSINA MUNICIPALITY</v>
      </c>
    </row>
    <row r="4" spans="1:8" s="297" customFormat="1" thickBot="1"/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3" t="s">
        <v>680</v>
      </c>
      <c r="B6" s="327" t="s">
        <v>602</v>
      </c>
      <c r="C6" s="329"/>
      <c r="D6" s="328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681</v>
      </c>
      <c r="B8" s="305" t="s">
        <v>604</v>
      </c>
      <c r="C8" s="299"/>
      <c r="D8" s="307"/>
      <c r="E8" s="314"/>
      <c r="F8" s="315"/>
      <c r="G8" s="310"/>
      <c r="H8" s="310"/>
    </row>
    <row r="9" spans="1:8">
      <c r="A9" s="304"/>
      <c r="B9" s="305" t="s">
        <v>605</v>
      </c>
      <c r="C9" s="299"/>
      <c r="D9" s="307"/>
      <c r="E9" s="337"/>
      <c r="F9" s="308"/>
      <c r="G9" s="302"/>
      <c r="H9" s="310"/>
    </row>
    <row r="10" spans="1:8">
      <c r="A10" s="304"/>
      <c r="B10" s="305"/>
      <c r="C10" s="299"/>
      <c r="D10" s="307"/>
      <c r="E10" s="314"/>
      <c r="F10" s="315"/>
      <c r="G10" s="315"/>
      <c r="H10" s="310"/>
    </row>
    <row r="11" spans="1:8">
      <c r="A11" s="317"/>
      <c r="B11" s="312" t="s">
        <v>606</v>
      </c>
      <c r="C11" s="306" t="s">
        <v>810</v>
      </c>
      <c r="D11" s="509"/>
      <c r="E11" s="314" t="s">
        <v>21</v>
      </c>
      <c r="F11" s="521">
        <v>1</v>
      </c>
      <c r="G11" s="310">
        <v>40000</v>
      </c>
      <c r="H11" s="310">
        <f>F11*G11</f>
        <v>40000</v>
      </c>
    </row>
    <row r="12" spans="1:8">
      <c r="A12" s="317"/>
      <c r="B12" s="312"/>
      <c r="C12" s="306" t="s">
        <v>811</v>
      </c>
      <c r="D12" s="509"/>
      <c r="E12" s="314"/>
      <c r="F12" s="521"/>
      <c r="G12" s="310"/>
      <c r="H12" s="310"/>
    </row>
    <row r="13" spans="1:8">
      <c r="A13" s="317"/>
      <c r="B13" s="312"/>
      <c r="C13" s="306" t="s">
        <v>812</v>
      </c>
      <c r="D13" s="509"/>
      <c r="E13" s="314"/>
      <c r="F13" s="521"/>
      <c r="G13" s="310"/>
      <c r="H13" s="310"/>
    </row>
    <row r="14" spans="1:8">
      <c r="A14" s="317"/>
      <c r="B14" s="312"/>
      <c r="C14" s="306"/>
      <c r="D14" s="509"/>
      <c r="E14" s="314"/>
      <c r="F14" s="521"/>
      <c r="G14" s="310"/>
      <c r="H14" s="310"/>
    </row>
    <row r="15" spans="1:8">
      <c r="A15" s="317"/>
      <c r="B15" s="312" t="s">
        <v>612</v>
      </c>
      <c r="C15" s="306" t="s">
        <v>813</v>
      </c>
      <c r="D15" s="509"/>
      <c r="E15" s="314" t="s">
        <v>21</v>
      </c>
      <c r="F15" s="521">
        <v>1</v>
      </c>
      <c r="G15" s="310">
        <f>30000*12*3</f>
        <v>1080000</v>
      </c>
      <c r="H15" s="310">
        <f>F15*G15</f>
        <v>1080000</v>
      </c>
    </row>
    <row r="16" spans="1:8">
      <c r="A16" s="317"/>
      <c r="B16" s="312"/>
      <c r="C16" s="306"/>
      <c r="D16" s="509"/>
      <c r="E16" s="314"/>
      <c r="F16" s="384"/>
      <c r="G16" s="385"/>
      <c r="H16" s="310"/>
    </row>
    <row r="17" spans="1:8" ht="12.75" customHeight="1">
      <c r="A17" s="317"/>
      <c r="B17" s="312" t="s">
        <v>636</v>
      </c>
      <c r="C17" s="306" t="s">
        <v>683</v>
      </c>
      <c r="D17" s="509"/>
      <c r="E17" s="337"/>
      <c r="F17" s="308"/>
      <c r="G17" s="303"/>
      <c r="H17" s="310"/>
    </row>
    <row r="18" spans="1:8">
      <c r="A18" s="317"/>
      <c r="B18" s="312"/>
      <c r="C18" s="306" t="s">
        <v>684</v>
      </c>
      <c r="D18" s="509"/>
      <c r="E18" s="522" t="s">
        <v>22</v>
      </c>
      <c r="F18" s="523">
        <f>SUM(H11,H15)</f>
        <v>1120000</v>
      </c>
      <c r="G18" s="385"/>
      <c r="H18" s="310"/>
    </row>
    <row r="19" spans="1:8">
      <c r="A19" s="313"/>
      <c r="B19" s="312"/>
      <c r="C19" s="306" t="s">
        <v>685</v>
      </c>
      <c r="D19" s="509"/>
      <c r="E19" s="302"/>
      <c r="F19" s="308"/>
      <c r="G19" s="319"/>
      <c r="H19" s="310"/>
    </row>
    <row r="20" spans="1:8">
      <c r="A20" s="317"/>
      <c r="B20" s="305"/>
      <c r="C20" s="299"/>
      <c r="D20" s="307"/>
      <c r="E20" s="302"/>
      <c r="F20" s="308"/>
      <c r="G20" s="319"/>
      <c r="H20" s="310"/>
    </row>
    <row r="21" spans="1:8">
      <c r="A21" s="313" t="s">
        <v>846</v>
      </c>
      <c r="B21" s="305" t="s">
        <v>848</v>
      </c>
      <c r="C21" s="299"/>
      <c r="D21" s="307"/>
      <c r="E21" s="302"/>
      <c r="F21" s="308"/>
      <c r="G21" s="319"/>
      <c r="H21" s="310"/>
    </row>
    <row r="22" spans="1:8">
      <c r="A22" s="317"/>
      <c r="B22" s="305" t="s">
        <v>847</v>
      </c>
      <c r="C22" s="299"/>
      <c r="D22" s="307"/>
      <c r="E22" s="314" t="s">
        <v>21</v>
      </c>
      <c r="F22" s="308">
        <v>1</v>
      </c>
      <c r="G22" s="319">
        <v>2000000</v>
      </c>
      <c r="H22" s="310">
        <f>F22*G22</f>
        <v>2000000</v>
      </c>
    </row>
    <row r="23" spans="1:8">
      <c r="A23" s="317"/>
      <c r="B23" s="312"/>
      <c r="C23" s="320"/>
      <c r="D23" s="316"/>
      <c r="E23" s="302"/>
      <c r="F23" s="308"/>
      <c r="G23" s="319"/>
      <c r="H23" s="310"/>
    </row>
    <row r="24" spans="1:8">
      <c r="A24" s="317"/>
      <c r="B24" s="312"/>
      <c r="C24" s="320"/>
      <c r="D24" s="316"/>
      <c r="E24" s="302"/>
      <c r="F24" s="308"/>
      <c r="G24" s="319"/>
      <c r="H24" s="310"/>
    </row>
    <row r="25" spans="1:8">
      <c r="A25" s="317"/>
      <c r="B25" s="312"/>
      <c r="C25" s="320"/>
      <c r="D25" s="316"/>
      <c r="E25" s="302"/>
      <c r="F25" s="308"/>
      <c r="G25" s="319"/>
      <c r="H25" s="310"/>
    </row>
    <row r="26" spans="1:8">
      <c r="A26" s="317"/>
      <c r="B26" s="312"/>
      <c r="C26" s="320"/>
      <c r="D26" s="316"/>
      <c r="E26" s="302"/>
      <c r="F26" s="308"/>
      <c r="G26" s="319"/>
      <c r="H26" s="310"/>
    </row>
    <row r="27" spans="1:8">
      <c r="A27" s="317"/>
      <c r="B27" s="312"/>
      <c r="C27" s="320"/>
      <c r="D27" s="316"/>
      <c r="E27" s="302"/>
      <c r="F27" s="308"/>
      <c r="G27" s="319"/>
      <c r="H27" s="310"/>
    </row>
    <row r="28" spans="1:8">
      <c r="A28" s="317"/>
      <c r="B28" s="312"/>
      <c r="C28" s="320"/>
      <c r="D28" s="316"/>
      <c r="E28" s="302"/>
      <c r="F28" s="308"/>
      <c r="G28" s="319"/>
      <c r="H28" s="310"/>
    </row>
    <row r="29" spans="1:8" ht="27" customHeight="1">
      <c r="A29" s="317"/>
      <c r="B29" s="312"/>
      <c r="C29" s="606"/>
      <c r="D29" s="607"/>
      <c r="E29" s="302"/>
      <c r="F29" s="308"/>
      <c r="G29" s="319"/>
      <c r="H29" s="310"/>
    </row>
    <row r="30" spans="1:8">
      <c r="A30" s="317"/>
      <c r="B30" s="312"/>
      <c r="C30" s="606"/>
      <c r="D30" s="607"/>
      <c r="E30" s="302"/>
      <c r="F30" s="323"/>
      <c r="G30" s="319"/>
      <c r="H30" s="310"/>
    </row>
    <row r="31" spans="1:8">
      <c r="A31" s="317"/>
      <c r="B31" s="312"/>
      <c r="C31" s="321"/>
      <c r="D31" s="322"/>
      <c r="E31" s="302"/>
      <c r="F31" s="308"/>
      <c r="G31" s="319"/>
      <c r="H31" s="310"/>
    </row>
    <row r="32" spans="1:8" ht="12.75" customHeight="1">
      <c r="A32" s="304"/>
      <c r="B32" s="603"/>
      <c r="C32" s="604"/>
      <c r="D32" s="605"/>
      <c r="E32" s="302"/>
      <c r="F32" s="308"/>
      <c r="G32" s="319"/>
      <c r="H32" s="310"/>
    </row>
    <row r="33" spans="1:8">
      <c r="A33" s="317"/>
      <c r="B33" s="324"/>
      <c r="C33" s="325"/>
      <c r="D33" s="326"/>
      <c r="E33" s="302"/>
      <c r="F33" s="308"/>
      <c r="G33" s="319"/>
      <c r="H33" s="310"/>
    </row>
    <row r="34" spans="1:8">
      <c r="A34" s="317"/>
      <c r="B34" s="312"/>
      <c r="C34" s="606"/>
      <c r="D34" s="607"/>
      <c r="E34" s="302"/>
      <c r="F34" s="308"/>
      <c r="G34" s="319"/>
      <c r="H34" s="310"/>
    </row>
    <row r="35" spans="1:8">
      <c r="A35" s="317"/>
      <c r="B35" s="312"/>
      <c r="C35" s="321"/>
      <c r="D35" s="316"/>
      <c r="E35" s="302"/>
      <c r="F35" s="308"/>
      <c r="G35" s="319"/>
      <c r="H35" s="310"/>
    </row>
    <row r="36" spans="1:8">
      <c r="A36" s="317"/>
      <c r="B36" s="312"/>
      <c r="C36" s="320"/>
      <c r="D36" s="316"/>
      <c r="E36" s="302"/>
      <c r="F36" s="308"/>
      <c r="G36" s="319"/>
      <c r="H36" s="310"/>
    </row>
    <row r="37" spans="1:8">
      <c r="A37" s="317"/>
      <c r="B37" s="312"/>
      <c r="C37" s="320"/>
      <c r="D37" s="316"/>
      <c r="E37" s="302"/>
      <c r="F37" s="308"/>
      <c r="G37" s="319"/>
      <c r="H37" s="310"/>
    </row>
    <row r="38" spans="1:8">
      <c r="A38" s="317"/>
      <c r="B38" s="312"/>
      <c r="C38" s="320"/>
      <c r="D38" s="316"/>
      <c r="E38" s="302"/>
      <c r="F38" s="308"/>
      <c r="G38" s="319"/>
      <c r="H38" s="310"/>
    </row>
    <row r="39" spans="1:8">
      <c r="A39" s="317"/>
      <c r="B39" s="312"/>
      <c r="C39" s="320"/>
      <c r="D39" s="316"/>
      <c r="E39" s="302"/>
      <c r="F39" s="308"/>
      <c r="G39" s="319"/>
      <c r="H39" s="310"/>
    </row>
    <row r="40" spans="1:8">
      <c r="A40" s="317"/>
      <c r="B40" s="312"/>
      <c r="C40" s="320"/>
      <c r="D40" s="316"/>
      <c r="E40" s="302"/>
      <c r="F40" s="308"/>
      <c r="G40" s="319"/>
      <c r="H40" s="310"/>
    </row>
    <row r="41" spans="1:8">
      <c r="A41" s="317"/>
      <c r="B41" s="305"/>
      <c r="C41" s="299"/>
      <c r="D41" s="307"/>
      <c r="E41" s="302"/>
      <c r="F41" s="308"/>
      <c r="G41" s="319"/>
      <c r="H41" s="310"/>
    </row>
    <row r="42" spans="1:8" ht="30.75" customHeight="1" thickBot="1">
      <c r="A42" s="317"/>
      <c r="B42" s="305"/>
      <c r="C42" s="299"/>
      <c r="D42" s="307"/>
      <c r="E42" s="302"/>
      <c r="F42" s="308"/>
      <c r="G42" s="319"/>
      <c r="H42" s="310"/>
    </row>
    <row r="43" spans="1:8" ht="18.75" customHeight="1" thickBot="1">
      <c r="A43" s="97" t="s">
        <v>682</v>
      </c>
      <c r="B43" s="582" t="s">
        <v>8</v>
      </c>
      <c r="C43" s="583"/>
      <c r="D43" s="583"/>
      <c r="E43" s="583"/>
      <c r="F43" s="436"/>
      <c r="G43" s="437"/>
      <c r="H43" s="438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0" customWidth="1"/>
    <col min="2" max="2" width="4.44140625" style="300" customWidth="1"/>
    <col min="3" max="3" width="3.6640625" style="300" customWidth="1"/>
    <col min="4" max="4" width="39.77734375" style="300" customWidth="1"/>
    <col min="5" max="5" width="12" style="300" customWidth="1"/>
    <col min="6" max="6" width="11.77734375" style="300" customWidth="1"/>
    <col min="7" max="7" width="13.77734375" style="300" bestFit="1" customWidth="1"/>
    <col min="8" max="8" width="16.10937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6.33203125" style="300" customWidth="1"/>
    <col min="261" max="261" width="12" style="300" customWidth="1"/>
    <col min="262" max="262" width="9.33203125" style="300"/>
    <col min="263" max="263" width="12.6640625" style="300" customWidth="1"/>
    <col min="264" max="264" width="16.10937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6.33203125" style="300" customWidth="1"/>
    <col min="517" max="517" width="12" style="300" customWidth="1"/>
    <col min="518" max="518" width="9.33203125" style="300"/>
    <col min="519" max="519" width="12.6640625" style="300" customWidth="1"/>
    <col min="520" max="520" width="16.10937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6.33203125" style="300" customWidth="1"/>
    <col min="773" max="773" width="12" style="300" customWidth="1"/>
    <col min="774" max="774" width="9.33203125" style="300"/>
    <col min="775" max="775" width="12.6640625" style="300" customWidth="1"/>
    <col min="776" max="776" width="16.10937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6.33203125" style="300" customWidth="1"/>
    <col min="1029" max="1029" width="12" style="300" customWidth="1"/>
    <col min="1030" max="1030" width="9.33203125" style="300"/>
    <col min="1031" max="1031" width="12.6640625" style="300" customWidth="1"/>
    <col min="1032" max="1032" width="16.10937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6.33203125" style="300" customWidth="1"/>
    <col min="1285" max="1285" width="12" style="300" customWidth="1"/>
    <col min="1286" max="1286" width="9.33203125" style="300"/>
    <col min="1287" max="1287" width="12.6640625" style="300" customWidth="1"/>
    <col min="1288" max="1288" width="16.10937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6.33203125" style="300" customWidth="1"/>
    <col min="1541" max="1541" width="12" style="300" customWidth="1"/>
    <col min="1542" max="1542" width="9.33203125" style="300"/>
    <col min="1543" max="1543" width="12.6640625" style="300" customWidth="1"/>
    <col min="1544" max="1544" width="16.10937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6.33203125" style="300" customWidth="1"/>
    <col min="1797" max="1797" width="12" style="300" customWidth="1"/>
    <col min="1798" max="1798" width="9.33203125" style="300"/>
    <col min="1799" max="1799" width="12.6640625" style="300" customWidth="1"/>
    <col min="1800" max="1800" width="16.10937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6.33203125" style="300" customWidth="1"/>
    <col min="2053" max="2053" width="12" style="300" customWidth="1"/>
    <col min="2054" max="2054" width="9.33203125" style="300"/>
    <col min="2055" max="2055" width="12.6640625" style="300" customWidth="1"/>
    <col min="2056" max="2056" width="16.10937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6.33203125" style="300" customWidth="1"/>
    <col min="2309" max="2309" width="12" style="300" customWidth="1"/>
    <col min="2310" max="2310" width="9.33203125" style="300"/>
    <col min="2311" max="2311" width="12.6640625" style="300" customWidth="1"/>
    <col min="2312" max="2312" width="16.10937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6.33203125" style="300" customWidth="1"/>
    <col min="2565" max="2565" width="12" style="300" customWidth="1"/>
    <col min="2566" max="2566" width="9.33203125" style="300"/>
    <col min="2567" max="2567" width="12.6640625" style="300" customWidth="1"/>
    <col min="2568" max="2568" width="16.10937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6.33203125" style="300" customWidth="1"/>
    <col min="2821" max="2821" width="12" style="300" customWidth="1"/>
    <col min="2822" max="2822" width="9.33203125" style="300"/>
    <col min="2823" max="2823" width="12.6640625" style="300" customWidth="1"/>
    <col min="2824" max="2824" width="16.10937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6.33203125" style="300" customWidth="1"/>
    <col min="3077" max="3077" width="12" style="300" customWidth="1"/>
    <col min="3078" max="3078" width="9.33203125" style="300"/>
    <col min="3079" max="3079" width="12.6640625" style="300" customWidth="1"/>
    <col min="3080" max="3080" width="16.10937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6.33203125" style="300" customWidth="1"/>
    <col min="3333" max="3333" width="12" style="300" customWidth="1"/>
    <col min="3334" max="3334" width="9.33203125" style="300"/>
    <col min="3335" max="3335" width="12.6640625" style="300" customWidth="1"/>
    <col min="3336" max="3336" width="16.10937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6.33203125" style="300" customWidth="1"/>
    <col min="3589" max="3589" width="12" style="300" customWidth="1"/>
    <col min="3590" max="3590" width="9.33203125" style="300"/>
    <col min="3591" max="3591" width="12.6640625" style="300" customWidth="1"/>
    <col min="3592" max="3592" width="16.10937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6.33203125" style="300" customWidth="1"/>
    <col min="3845" max="3845" width="12" style="300" customWidth="1"/>
    <col min="3846" max="3846" width="9.33203125" style="300"/>
    <col min="3847" max="3847" width="12.6640625" style="300" customWidth="1"/>
    <col min="3848" max="3848" width="16.10937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6.33203125" style="300" customWidth="1"/>
    <col min="4101" max="4101" width="12" style="300" customWidth="1"/>
    <col min="4102" max="4102" width="9.33203125" style="300"/>
    <col min="4103" max="4103" width="12.6640625" style="300" customWidth="1"/>
    <col min="4104" max="4104" width="16.10937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6.33203125" style="300" customWidth="1"/>
    <col min="4357" max="4357" width="12" style="300" customWidth="1"/>
    <col min="4358" max="4358" width="9.33203125" style="300"/>
    <col min="4359" max="4359" width="12.6640625" style="300" customWidth="1"/>
    <col min="4360" max="4360" width="16.10937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6.33203125" style="300" customWidth="1"/>
    <col min="4613" max="4613" width="12" style="300" customWidth="1"/>
    <col min="4614" max="4614" width="9.33203125" style="300"/>
    <col min="4615" max="4615" width="12.6640625" style="300" customWidth="1"/>
    <col min="4616" max="4616" width="16.10937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6.33203125" style="300" customWidth="1"/>
    <col min="4869" max="4869" width="12" style="300" customWidth="1"/>
    <col min="4870" max="4870" width="9.33203125" style="300"/>
    <col min="4871" max="4871" width="12.6640625" style="300" customWidth="1"/>
    <col min="4872" max="4872" width="16.10937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6.33203125" style="300" customWidth="1"/>
    <col min="5125" max="5125" width="12" style="300" customWidth="1"/>
    <col min="5126" max="5126" width="9.33203125" style="300"/>
    <col min="5127" max="5127" width="12.6640625" style="300" customWidth="1"/>
    <col min="5128" max="5128" width="16.10937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6.33203125" style="300" customWidth="1"/>
    <col min="5381" max="5381" width="12" style="300" customWidth="1"/>
    <col min="5382" max="5382" width="9.33203125" style="300"/>
    <col min="5383" max="5383" width="12.6640625" style="300" customWidth="1"/>
    <col min="5384" max="5384" width="16.10937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6.33203125" style="300" customWidth="1"/>
    <col min="5637" max="5637" width="12" style="300" customWidth="1"/>
    <col min="5638" max="5638" width="9.33203125" style="300"/>
    <col min="5639" max="5639" width="12.6640625" style="300" customWidth="1"/>
    <col min="5640" max="5640" width="16.10937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6.33203125" style="300" customWidth="1"/>
    <col min="5893" max="5893" width="12" style="300" customWidth="1"/>
    <col min="5894" max="5894" width="9.33203125" style="300"/>
    <col min="5895" max="5895" width="12.6640625" style="300" customWidth="1"/>
    <col min="5896" max="5896" width="16.10937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6.33203125" style="300" customWidth="1"/>
    <col min="6149" max="6149" width="12" style="300" customWidth="1"/>
    <col min="6150" max="6150" width="9.33203125" style="300"/>
    <col min="6151" max="6151" width="12.6640625" style="300" customWidth="1"/>
    <col min="6152" max="6152" width="16.10937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6.33203125" style="300" customWidth="1"/>
    <col min="6405" max="6405" width="12" style="300" customWidth="1"/>
    <col min="6406" max="6406" width="9.33203125" style="300"/>
    <col min="6407" max="6407" width="12.6640625" style="300" customWidth="1"/>
    <col min="6408" max="6408" width="16.10937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6.33203125" style="300" customWidth="1"/>
    <col min="6661" max="6661" width="12" style="300" customWidth="1"/>
    <col min="6662" max="6662" width="9.33203125" style="300"/>
    <col min="6663" max="6663" width="12.6640625" style="300" customWidth="1"/>
    <col min="6664" max="6664" width="16.10937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6.33203125" style="300" customWidth="1"/>
    <col min="6917" max="6917" width="12" style="300" customWidth="1"/>
    <col min="6918" max="6918" width="9.33203125" style="300"/>
    <col min="6919" max="6919" width="12.6640625" style="300" customWidth="1"/>
    <col min="6920" max="6920" width="16.10937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6.33203125" style="300" customWidth="1"/>
    <col min="7173" max="7173" width="12" style="300" customWidth="1"/>
    <col min="7174" max="7174" width="9.33203125" style="300"/>
    <col min="7175" max="7175" width="12.6640625" style="300" customWidth="1"/>
    <col min="7176" max="7176" width="16.10937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6.33203125" style="300" customWidth="1"/>
    <col min="7429" max="7429" width="12" style="300" customWidth="1"/>
    <col min="7430" max="7430" width="9.33203125" style="300"/>
    <col min="7431" max="7431" width="12.6640625" style="300" customWidth="1"/>
    <col min="7432" max="7432" width="16.10937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6.33203125" style="300" customWidth="1"/>
    <col min="7685" max="7685" width="12" style="300" customWidth="1"/>
    <col min="7686" max="7686" width="9.33203125" style="300"/>
    <col min="7687" max="7687" width="12.6640625" style="300" customWidth="1"/>
    <col min="7688" max="7688" width="16.10937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6.33203125" style="300" customWidth="1"/>
    <col min="7941" max="7941" width="12" style="300" customWidth="1"/>
    <col min="7942" max="7942" width="9.33203125" style="300"/>
    <col min="7943" max="7943" width="12.6640625" style="300" customWidth="1"/>
    <col min="7944" max="7944" width="16.10937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6.33203125" style="300" customWidth="1"/>
    <col min="8197" max="8197" width="12" style="300" customWidth="1"/>
    <col min="8198" max="8198" width="9.33203125" style="300"/>
    <col min="8199" max="8199" width="12.6640625" style="300" customWidth="1"/>
    <col min="8200" max="8200" width="16.10937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6.33203125" style="300" customWidth="1"/>
    <col min="8453" max="8453" width="12" style="300" customWidth="1"/>
    <col min="8454" max="8454" width="9.33203125" style="300"/>
    <col min="8455" max="8455" width="12.6640625" style="300" customWidth="1"/>
    <col min="8456" max="8456" width="16.10937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6.33203125" style="300" customWidth="1"/>
    <col min="8709" max="8709" width="12" style="300" customWidth="1"/>
    <col min="8710" max="8710" width="9.33203125" style="300"/>
    <col min="8711" max="8711" width="12.6640625" style="300" customWidth="1"/>
    <col min="8712" max="8712" width="16.10937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6.33203125" style="300" customWidth="1"/>
    <col min="8965" max="8965" width="12" style="300" customWidth="1"/>
    <col min="8966" max="8966" width="9.33203125" style="300"/>
    <col min="8967" max="8967" width="12.6640625" style="300" customWidth="1"/>
    <col min="8968" max="8968" width="16.10937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6.33203125" style="300" customWidth="1"/>
    <col min="9221" max="9221" width="12" style="300" customWidth="1"/>
    <col min="9222" max="9222" width="9.33203125" style="300"/>
    <col min="9223" max="9223" width="12.6640625" style="300" customWidth="1"/>
    <col min="9224" max="9224" width="16.10937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6.33203125" style="300" customWidth="1"/>
    <col min="9477" max="9477" width="12" style="300" customWidth="1"/>
    <col min="9478" max="9478" width="9.33203125" style="300"/>
    <col min="9479" max="9479" width="12.6640625" style="300" customWidth="1"/>
    <col min="9480" max="9480" width="16.10937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6.33203125" style="300" customWidth="1"/>
    <col min="9733" max="9733" width="12" style="300" customWidth="1"/>
    <col min="9734" max="9734" width="9.33203125" style="300"/>
    <col min="9735" max="9735" width="12.6640625" style="300" customWidth="1"/>
    <col min="9736" max="9736" width="16.10937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6.33203125" style="300" customWidth="1"/>
    <col min="9989" max="9989" width="12" style="300" customWidth="1"/>
    <col min="9990" max="9990" width="9.33203125" style="300"/>
    <col min="9991" max="9991" width="12.6640625" style="300" customWidth="1"/>
    <col min="9992" max="9992" width="16.10937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6.33203125" style="300" customWidth="1"/>
    <col min="10245" max="10245" width="12" style="300" customWidth="1"/>
    <col min="10246" max="10246" width="9.33203125" style="300"/>
    <col min="10247" max="10247" width="12.6640625" style="300" customWidth="1"/>
    <col min="10248" max="10248" width="16.10937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6.33203125" style="300" customWidth="1"/>
    <col min="10501" max="10501" width="12" style="300" customWidth="1"/>
    <col min="10502" max="10502" width="9.33203125" style="300"/>
    <col min="10503" max="10503" width="12.6640625" style="300" customWidth="1"/>
    <col min="10504" max="10504" width="16.10937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6.33203125" style="300" customWidth="1"/>
    <col min="10757" max="10757" width="12" style="300" customWidth="1"/>
    <col min="10758" max="10758" width="9.33203125" style="300"/>
    <col min="10759" max="10759" width="12.6640625" style="300" customWidth="1"/>
    <col min="10760" max="10760" width="16.10937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6.33203125" style="300" customWidth="1"/>
    <col min="11013" max="11013" width="12" style="300" customWidth="1"/>
    <col min="11014" max="11014" width="9.33203125" style="300"/>
    <col min="11015" max="11015" width="12.6640625" style="300" customWidth="1"/>
    <col min="11016" max="11016" width="16.10937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6.33203125" style="300" customWidth="1"/>
    <col min="11269" max="11269" width="12" style="300" customWidth="1"/>
    <col min="11270" max="11270" width="9.33203125" style="300"/>
    <col min="11271" max="11271" width="12.6640625" style="300" customWidth="1"/>
    <col min="11272" max="11272" width="16.10937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6.33203125" style="300" customWidth="1"/>
    <col min="11525" max="11525" width="12" style="300" customWidth="1"/>
    <col min="11526" max="11526" width="9.33203125" style="300"/>
    <col min="11527" max="11527" width="12.6640625" style="300" customWidth="1"/>
    <col min="11528" max="11528" width="16.10937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6.33203125" style="300" customWidth="1"/>
    <col min="11781" max="11781" width="12" style="300" customWidth="1"/>
    <col min="11782" max="11782" width="9.33203125" style="300"/>
    <col min="11783" max="11783" width="12.6640625" style="300" customWidth="1"/>
    <col min="11784" max="11784" width="16.10937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6.33203125" style="300" customWidth="1"/>
    <col min="12037" max="12037" width="12" style="300" customWidth="1"/>
    <col min="12038" max="12038" width="9.33203125" style="300"/>
    <col min="12039" max="12039" width="12.6640625" style="300" customWidth="1"/>
    <col min="12040" max="12040" width="16.10937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6.33203125" style="300" customWidth="1"/>
    <col min="12293" max="12293" width="12" style="300" customWidth="1"/>
    <col min="12294" max="12294" width="9.33203125" style="300"/>
    <col min="12295" max="12295" width="12.6640625" style="300" customWidth="1"/>
    <col min="12296" max="12296" width="16.10937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6.33203125" style="300" customWidth="1"/>
    <col min="12549" max="12549" width="12" style="300" customWidth="1"/>
    <col min="12550" max="12550" width="9.33203125" style="300"/>
    <col min="12551" max="12551" width="12.6640625" style="300" customWidth="1"/>
    <col min="12552" max="12552" width="16.10937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6.33203125" style="300" customWidth="1"/>
    <col min="12805" max="12805" width="12" style="300" customWidth="1"/>
    <col min="12806" max="12806" width="9.33203125" style="300"/>
    <col min="12807" max="12807" width="12.6640625" style="300" customWidth="1"/>
    <col min="12808" max="12808" width="16.10937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6.33203125" style="300" customWidth="1"/>
    <col min="13061" max="13061" width="12" style="300" customWidth="1"/>
    <col min="13062" max="13062" width="9.33203125" style="300"/>
    <col min="13063" max="13063" width="12.6640625" style="300" customWidth="1"/>
    <col min="13064" max="13064" width="16.10937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6.33203125" style="300" customWidth="1"/>
    <col min="13317" max="13317" width="12" style="300" customWidth="1"/>
    <col min="13318" max="13318" width="9.33203125" style="300"/>
    <col min="13319" max="13319" width="12.6640625" style="300" customWidth="1"/>
    <col min="13320" max="13320" width="16.10937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6.33203125" style="300" customWidth="1"/>
    <col min="13573" max="13573" width="12" style="300" customWidth="1"/>
    <col min="13574" max="13574" width="9.33203125" style="300"/>
    <col min="13575" max="13575" width="12.6640625" style="300" customWidth="1"/>
    <col min="13576" max="13576" width="16.10937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6.33203125" style="300" customWidth="1"/>
    <col min="13829" max="13829" width="12" style="300" customWidth="1"/>
    <col min="13830" max="13830" width="9.33203125" style="300"/>
    <col min="13831" max="13831" width="12.6640625" style="300" customWidth="1"/>
    <col min="13832" max="13832" width="16.10937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6.33203125" style="300" customWidth="1"/>
    <col min="14085" max="14085" width="12" style="300" customWidth="1"/>
    <col min="14086" max="14086" width="9.33203125" style="300"/>
    <col min="14087" max="14087" width="12.6640625" style="300" customWidth="1"/>
    <col min="14088" max="14088" width="16.10937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6.33203125" style="300" customWidth="1"/>
    <col min="14341" max="14341" width="12" style="300" customWidth="1"/>
    <col min="14342" max="14342" width="9.33203125" style="300"/>
    <col min="14343" max="14343" width="12.6640625" style="300" customWidth="1"/>
    <col min="14344" max="14344" width="16.10937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6.33203125" style="300" customWidth="1"/>
    <col min="14597" max="14597" width="12" style="300" customWidth="1"/>
    <col min="14598" max="14598" width="9.33203125" style="300"/>
    <col min="14599" max="14599" width="12.6640625" style="300" customWidth="1"/>
    <col min="14600" max="14600" width="16.10937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6.33203125" style="300" customWidth="1"/>
    <col min="14853" max="14853" width="12" style="300" customWidth="1"/>
    <col min="14854" max="14854" width="9.33203125" style="300"/>
    <col min="14855" max="14855" width="12.6640625" style="300" customWidth="1"/>
    <col min="14856" max="14856" width="16.10937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6.33203125" style="300" customWidth="1"/>
    <col min="15109" max="15109" width="12" style="300" customWidth="1"/>
    <col min="15110" max="15110" width="9.33203125" style="300"/>
    <col min="15111" max="15111" width="12.6640625" style="300" customWidth="1"/>
    <col min="15112" max="15112" width="16.10937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6.33203125" style="300" customWidth="1"/>
    <col min="15365" max="15365" width="12" style="300" customWidth="1"/>
    <col min="15366" max="15366" width="9.33203125" style="300"/>
    <col min="15367" max="15367" width="12.6640625" style="300" customWidth="1"/>
    <col min="15368" max="15368" width="16.10937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6.33203125" style="300" customWidth="1"/>
    <col min="15621" max="15621" width="12" style="300" customWidth="1"/>
    <col min="15622" max="15622" width="9.33203125" style="300"/>
    <col min="15623" max="15623" width="12.6640625" style="300" customWidth="1"/>
    <col min="15624" max="15624" width="16.10937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6.33203125" style="300" customWidth="1"/>
    <col min="15877" max="15877" width="12" style="300" customWidth="1"/>
    <col min="15878" max="15878" width="9.33203125" style="300"/>
    <col min="15879" max="15879" width="12.6640625" style="300" customWidth="1"/>
    <col min="15880" max="15880" width="16.10937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6.33203125" style="300" customWidth="1"/>
    <col min="16133" max="16133" width="12" style="300" customWidth="1"/>
    <col min="16134" max="16134" width="9.33203125" style="300"/>
    <col min="16135" max="16135" width="12.6640625" style="300" customWidth="1"/>
    <col min="16136" max="16136" width="16.10937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NO:LDPWRI-ROADS/18016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MUSINA MUNICIPALITY</v>
      </c>
    </row>
    <row r="4" spans="1:8" ht="14.4" thickBot="1">
      <c r="A4" s="381"/>
      <c r="B4" s="381"/>
      <c r="C4" s="381"/>
      <c r="D4" s="381"/>
      <c r="E4" s="381"/>
      <c r="F4" s="382"/>
      <c r="G4" s="383"/>
      <c r="H4" s="383"/>
    </row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5" t="s">
        <v>610</v>
      </c>
      <c r="B6" s="426" t="s">
        <v>617</v>
      </c>
      <c r="C6" s="427"/>
      <c r="D6" s="424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603</v>
      </c>
      <c r="B8" s="305" t="s">
        <v>687</v>
      </c>
      <c r="C8" s="299"/>
      <c r="D8" s="307"/>
      <c r="E8" s="330"/>
      <c r="F8" s="302"/>
      <c r="G8" s="331"/>
      <c r="H8" s="332"/>
    </row>
    <row r="9" spans="1:8">
      <c r="A9" s="313"/>
      <c r="B9" s="305" t="s">
        <v>688</v>
      </c>
      <c r="C9" s="299"/>
      <c r="D9" s="307"/>
      <c r="E9" s="302"/>
      <c r="F9" s="308"/>
      <c r="G9" s="309"/>
      <c r="H9" s="310"/>
    </row>
    <row r="10" spans="1:8">
      <c r="A10" s="313"/>
      <c r="B10" s="305" t="s">
        <v>689</v>
      </c>
      <c r="C10" s="299"/>
      <c r="D10" s="307"/>
      <c r="E10" s="330" t="s">
        <v>614</v>
      </c>
      <c r="F10" s="302">
        <v>1</v>
      </c>
      <c r="G10" s="331"/>
      <c r="H10" s="332"/>
    </row>
    <row r="11" spans="1:8">
      <c r="A11" s="333"/>
      <c r="B11" s="312"/>
      <c r="C11" s="611"/>
      <c r="D11" s="612"/>
      <c r="E11" s="302"/>
      <c r="F11" s="308"/>
      <c r="G11" s="319"/>
      <c r="H11" s="310"/>
    </row>
    <row r="12" spans="1:8" ht="12.75" customHeight="1">
      <c r="A12" s="313" t="s">
        <v>720</v>
      </c>
      <c r="B12" s="305" t="s">
        <v>619</v>
      </c>
      <c r="C12" s="334"/>
      <c r="D12" s="335"/>
      <c r="E12" s="330" t="s">
        <v>614</v>
      </c>
      <c r="F12" s="302">
        <v>1</v>
      </c>
      <c r="G12" s="331"/>
      <c r="H12" s="332"/>
    </row>
    <row r="13" spans="1:8">
      <c r="A13" s="317"/>
      <c r="B13" s="305"/>
      <c r="C13" s="299"/>
      <c r="D13" s="307"/>
      <c r="E13" s="302"/>
      <c r="F13" s="308"/>
      <c r="G13" s="319"/>
      <c r="H13" s="310"/>
    </row>
    <row r="14" spans="1:8">
      <c r="A14" s="336" t="s">
        <v>721</v>
      </c>
      <c r="B14" s="305" t="s">
        <v>620</v>
      </c>
      <c r="C14" s="299"/>
      <c r="D14" s="307"/>
      <c r="E14" s="314" t="s">
        <v>21</v>
      </c>
      <c r="F14" s="302">
        <v>1</v>
      </c>
      <c r="G14" s="310">
        <f>30000*36</f>
        <v>1080000</v>
      </c>
      <c r="H14" s="332">
        <f>F14*G14</f>
        <v>1080000</v>
      </c>
    </row>
    <row r="15" spans="1:8">
      <c r="A15" s="336"/>
      <c r="B15" s="305"/>
      <c r="C15" s="299"/>
      <c r="D15" s="307"/>
      <c r="E15" s="337"/>
      <c r="F15" s="302"/>
      <c r="G15" s="302"/>
      <c r="H15" s="310"/>
    </row>
    <row r="16" spans="1:8">
      <c r="A16" s="336" t="s">
        <v>722</v>
      </c>
      <c r="B16" s="305" t="s">
        <v>621</v>
      </c>
      <c r="C16" s="320"/>
      <c r="D16" s="316"/>
      <c r="E16" s="337"/>
      <c r="F16" s="302"/>
      <c r="G16" s="302"/>
      <c r="H16" s="310"/>
    </row>
    <row r="17" spans="1:8">
      <c r="A17" s="313"/>
      <c r="B17" s="305" t="s">
        <v>622</v>
      </c>
      <c r="C17" s="320"/>
      <c r="D17" s="316"/>
      <c r="E17" s="314" t="s">
        <v>21</v>
      </c>
      <c r="F17" s="302">
        <v>1</v>
      </c>
      <c r="G17" s="310">
        <v>700000</v>
      </c>
      <c r="H17" s="332">
        <f>F17*G17</f>
        <v>700000</v>
      </c>
    </row>
    <row r="18" spans="1:8">
      <c r="A18" s="317"/>
      <c r="B18" s="305"/>
      <c r="C18" s="299"/>
      <c r="D18" s="307"/>
      <c r="E18" s="337"/>
      <c r="F18" s="302"/>
      <c r="G18" s="310"/>
      <c r="H18" s="310"/>
    </row>
    <row r="19" spans="1:8">
      <c r="A19" s="317"/>
      <c r="B19" s="312" t="s">
        <v>606</v>
      </c>
      <c r="C19" s="306" t="s">
        <v>607</v>
      </c>
      <c r="D19" s="318"/>
      <c r="E19" s="314"/>
      <c r="F19" s="302"/>
      <c r="G19" s="310"/>
      <c r="H19" s="310"/>
    </row>
    <row r="20" spans="1:8">
      <c r="A20" s="317"/>
      <c r="B20" s="312"/>
      <c r="C20" s="306" t="s">
        <v>608</v>
      </c>
      <c r="D20" s="318"/>
      <c r="E20" s="337"/>
      <c r="F20" s="302"/>
      <c r="G20" s="310"/>
      <c r="H20" s="310"/>
    </row>
    <row r="21" spans="1:8">
      <c r="A21" s="317"/>
      <c r="B21" s="312"/>
      <c r="C21" s="306" t="s">
        <v>692</v>
      </c>
      <c r="D21" s="318"/>
      <c r="E21" s="314" t="s">
        <v>21</v>
      </c>
      <c r="F21" s="302">
        <v>1</v>
      </c>
      <c r="G21" s="310">
        <f>SUM(G14,G17)*7.5%</f>
        <v>133500</v>
      </c>
      <c r="H21" s="332">
        <f>F21*G21</f>
        <v>133500</v>
      </c>
    </row>
    <row r="22" spans="1:8" ht="10.199999999999999" customHeight="1">
      <c r="A22" s="313"/>
      <c r="B22" s="305"/>
      <c r="C22" s="320"/>
      <c r="D22" s="316"/>
      <c r="E22" s="337"/>
      <c r="F22" s="302"/>
      <c r="G22" s="303"/>
      <c r="H22" s="319"/>
    </row>
    <row r="23" spans="1:8">
      <c r="A23" s="336" t="s">
        <v>723</v>
      </c>
      <c r="B23" s="305" t="s">
        <v>623</v>
      </c>
      <c r="C23" s="320"/>
      <c r="D23" s="316"/>
      <c r="E23" s="386"/>
      <c r="F23" s="302"/>
      <c r="G23" s="303"/>
      <c r="H23" s="332"/>
    </row>
    <row r="24" spans="1:8">
      <c r="A24" s="333"/>
      <c r="B24" s="312"/>
      <c r="C24" s="320" t="s">
        <v>624</v>
      </c>
      <c r="D24" s="316"/>
      <c r="E24" s="337"/>
      <c r="F24" s="302"/>
      <c r="G24" s="302"/>
      <c r="H24" s="338"/>
    </row>
    <row r="25" spans="1:8">
      <c r="A25" s="333"/>
      <c r="B25" s="312"/>
      <c r="C25" s="320" t="s">
        <v>625</v>
      </c>
      <c r="D25" s="322"/>
      <c r="E25" s="337"/>
      <c r="F25" s="302"/>
      <c r="G25" s="302"/>
      <c r="H25" s="319"/>
    </row>
    <row r="26" spans="1:8">
      <c r="A26" s="317"/>
      <c r="B26" s="312"/>
      <c r="C26" s="320" t="s">
        <v>626</v>
      </c>
      <c r="D26" s="316"/>
      <c r="E26" s="302"/>
      <c r="F26" s="302"/>
      <c r="G26" s="319"/>
      <c r="H26" s="310"/>
    </row>
    <row r="27" spans="1:8">
      <c r="A27" s="317"/>
      <c r="B27" s="312"/>
      <c r="C27" s="320" t="s">
        <v>627</v>
      </c>
      <c r="D27" s="322"/>
      <c r="E27" s="302"/>
      <c r="F27" s="302"/>
      <c r="G27" s="319"/>
      <c r="H27" s="310"/>
    </row>
    <row r="28" spans="1:8">
      <c r="A28" s="317"/>
      <c r="B28" s="312"/>
      <c r="C28" s="320" t="s">
        <v>628</v>
      </c>
      <c r="D28" s="316"/>
      <c r="E28" s="386" t="s">
        <v>618</v>
      </c>
      <c r="F28" s="302">
        <v>36</v>
      </c>
      <c r="G28" s="310"/>
      <c r="H28" s="332"/>
    </row>
    <row r="29" spans="1:8" ht="8.4" customHeight="1">
      <c r="A29" s="317"/>
      <c r="B29" s="312"/>
      <c r="C29" s="320"/>
      <c r="D29" s="316"/>
      <c r="E29" s="386"/>
      <c r="F29" s="302"/>
      <c r="G29" s="310"/>
      <c r="H29" s="338"/>
    </row>
    <row r="30" spans="1:8">
      <c r="A30" s="336" t="s">
        <v>814</v>
      </c>
      <c r="B30" s="305" t="s">
        <v>870</v>
      </c>
      <c r="C30" s="507"/>
      <c r="D30" s="508"/>
      <c r="E30" s="302"/>
      <c r="F30" s="308"/>
      <c r="G30" s="310"/>
      <c r="H30" s="338"/>
    </row>
    <row r="31" spans="1:8">
      <c r="A31" s="317"/>
      <c r="B31" s="312"/>
      <c r="C31" s="320"/>
      <c r="D31" s="316"/>
      <c r="E31" s="302"/>
      <c r="F31" s="323"/>
      <c r="G31" s="310"/>
      <c r="H31" s="338"/>
    </row>
    <row r="32" spans="1:8">
      <c r="A32" s="317"/>
      <c r="B32" s="312" t="s">
        <v>606</v>
      </c>
      <c r="C32" s="306" t="s">
        <v>815</v>
      </c>
      <c r="D32" s="508"/>
      <c r="E32" s="302" t="s">
        <v>19</v>
      </c>
      <c r="F32" s="308">
        <f>300*2*3</f>
        <v>1800</v>
      </c>
      <c r="G32" s="310"/>
      <c r="H32" s="332"/>
    </row>
    <row r="33" spans="1:8">
      <c r="A33" s="317"/>
      <c r="B33" s="312"/>
      <c r="C33" s="320"/>
      <c r="D33" s="316"/>
      <c r="E33" s="302"/>
      <c r="F33" s="308"/>
      <c r="G33" s="310"/>
      <c r="H33" s="338"/>
    </row>
    <row r="34" spans="1:8">
      <c r="A34" s="317"/>
      <c r="B34" s="312" t="s">
        <v>612</v>
      </c>
      <c r="C34" s="306" t="s">
        <v>816</v>
      </c>
      <c r="D34" s="316"/>
      <c r="E34" s="302" t="s">
        <v>19</v>
      </c>
      <c r="F34" s="308">
        <f>300*2*3</f>
        <v>1800</v>
      </c>
      <c r="G34" s="310"/>
      <c r="H34" s="332"/>
    </row>
    <row r="35" spans="1:8">
      <c r="A35" s="317"/>
      <c r="B35" s="312"/>
      <c r="C35" s="320"/>
      <c r="D35" s="316"/>
      <c r="E35" s="302"/>
      <c r="F35" s="308"/>
      <c r="G35" s="310"/>
      <c r="H35" s="338"/>
    </row>
    <row r="36" spans="1:8">
      <c r="A36" s="317"/>
      <c r="B36" s="524" t="s">
        <v>817</v>
      </c>
      <c r="C36" s="320" t="s">
        <v>818</v>
      </c>
      <c r="D36" s="316"/>
      <c r="E36" s="302" t="s">
        <v>19</v>
      </c>
      <c r="F36" s="308">
        <f>300*2*3</f>
        <v>1800</v>
      </c>
      <c r="G36" s="310"/>
      <c r="H36" s="332"/>
    </row>
    <row r="37" spans="1:8">
      <c r="A37" s="317"/>
      <c r="B37" s="312"/>
      <c r="C37" s="320"/>
      <c r="D37" s="316"/>
      <c r="E37" s="302"/>
      <c r="F37" s="308"/>
      <c r="G37" s="310"/>
      <c r="H37" s="338"/>
    </row>
    <row r="38" spans="1:8">
      <c r="A38" s="317"/>
      <c r="B38" s="312" t="s">
        <v>644</v>
      </c>
      <c r="C38" s="306" t="s">
        <v>819</v>
      </c>
      <c r="D38" s="307"/>
      <c r="E38" s="302" t="s">
        <v>19</v>
      </c>
      <c r="F38" s="308">
        <f>300*2*3</f>
        <v>1800</v>
      </c>
      <c r="G38" s="310"/>
      <c r="H38" s="332"/>
    </row>
    <row r="39" spans="1:8">
      <c r="A39" s="317"/>
      <c r="B39" s="312"/>
      <c r="C39" s="306"/>
      <c r="D39" s="508"/>
      <c r="E39" s="302"/>
      <c r="F39" s="308"/>
      <c r="G39" s="310"/>
      <c r="H39" s="338"/>
    </row>
    <row r="40" spans="1:8">
      <c r="A40" s="317"/>
      <c r="B40" s="312" t="s">
        <v>820</v>
      </c>
      <c r="C40" s="320" t="s">
        <v>821</v>
      </c>
      <c r="D40" s="316"/>
      <c r="E40" s="302" t="s">
        <v>19</v>
      </c>
      <c r="F40" s="308">
        <f>300*2*3</f>
        <v>1800</v>
      </c>
      <c r="G40" s="310"/>
      <c r="H40" s="332"/>
    </row>
    <row r="41" spans="1:8">
      <c r="A41" s="317"/>
      <c r="B41" s="312"/>
      <c r="C41" s="306"/>
      <c r="D41" s="316"/>
      <c r="E41" s="302"/>
      <c r="F41" s="525"/>
      <c r="G41" s="310"/>
      <c r="H41" s="338"/>
    </row>
    <row r="42" spans="1:8">
      <c r="A42" s="317"/>
      <c r="B42" s="312" t="s">
        <v>367</v>
      </c>
      <c r="C42" s="320" t="s">
        <v>822</v>
      </c>
      <c r="D42" s="316"/>
      <c r="E42" s="302" t="s">
        <v>19</v>
      </c>
      <c r="F42" s="308">
        <v>100</v>
      </c>
      <c r="G42" s="310"/>
      <c r="H42" s="332"/>
    </row>
    <row r="43" spans="1:8" ht="9.6" customHeight="1">
      <c r="A43" s="317"/>
      <c r="B43" s="524"/>
      <c r="C43" s="320"/>
      <c r="D43" s="316"/>
      <c r="E43" s="302"/>
      <c r="F43" s="308"/>
      <c r="G43" s="310"/>
      <c r="H43" s="338"/>
    </row>
    <row r="44" spans="1:8">
      <c r="A44" s="336" t="s">
        <v>823</v>
      </c>
      <c r="B44" s="305" t="s">
        <v>824</v>
      </c>
      <c r="C44" s="320"/>
      <c r="D44" s="316"/>
      <c r="E44" s="302"/>
      <c r="F44" s="308"/>
      <c r="G44" s="310"/>
      <c r="H44" s="338"/>
    </row>
    <row r="45" spans="1:8">
      <c r="A45" s="317"/>
      <c r="B45" s="312"/>
      <c r="C45" s="320"/>
      <c r="D45" s="316"/>
      <c r="E45" s="302"/>
      <c r="F45" s="323"/>
      <c r="G45" s="310"/>
      <c r="H45" s="338"/>
    </row>
    <row r="46" spans="1:8">
      <c r="A46" s="317"/>
      <c r="B46" s="312" t="s">
        <v>606</v>
      </c>
      <c r="C46" s="306" t="s">
        <v>825</v>
      </c>
      <c r="D46" s="508"/>
      <c r="E46" s="302" t="s">
        <v>19</v>
      </c>
      <c r="F46" s="308">
        <v>5</v>
      </c>
      <c r="G46" s="319"/>
      <c r="H46" s="332"/>
    </row>
    <row r="47" spans="1:8">
      <c r="A47" s="317"/>
      <c r="B47" s="312"/>
      <c r="C47" s="306"/>
      <c r="D47" s="508"/>
      <c r="E47" s="302"/>
      <c r="F47" s="308"/>
      <c r="G47" s="319"/>
      <c r="H47" s="310"/>
    </row>
    <row r="48" spans="1:8">
      <c r="A48" s="317"/>
      <c r="B48" s="312" t="s">
        <v>612</v>
      </c>
      <c r="C48" s="306" t="s">
        <v>826</v>
      </c>
      <c r="D48" s="508"/>
      <c r="E48" s="302" t="s">
        <v>19</v>
      </c>
      <c r="F48" s="308">
        <v>5</v>
      </c>
      <c r="G48" s="319"/>
      <c r="H48" s="332"/>
    </row>
    <row r="49" spans="1:8">
      <c r="A49" s="317"/>
      <c r="B49" s="312"/>
      <c r="C49" s="306"/>
      <c r="D49" s="508"/>
      <c r="E49" s="302"/>
      <c r="F49" s="308"/>
      <c r="G49" s="319"/>
      <c r="H49" s="310"/>
    </row>
    <row r="50" spans="1:8">
      <c r="A50" s="317"/>
      <c r="B50" s="312" t="s">
        <v>636</v>
      </c>
      <c r="C50" s="306" t="s">
        <v>827</v>
      </c>
      <c r="D50" s="508"/>
      <c r="E50" s="302" t="s">
        <v>19</v>
      </c>
      <c r="F50" s="308">
        <v>5</v>
      </c>
      <c r="G50" s="319"/>
      <c r="H50" s="332"/>
    </row>
    <row r="51" spans="1:8">
      <c r="A51" s="317"/>
      <c r="B51" s="312"/>
      <c r="C51" s="320"/>
      <c r="D51" s="316"/>
      <c r="E51" s="302"/>
      <c r="F51" s="308"/>
      <c r="G51" s="319"/>
      <c r="H51" s="310"/>
    </row>
    <row r="52" spans="1:8">
      <c r="A52" s="336" t="s">
        <v>828</v>
      </c>
      <c r="B52" s="305" t="s">
        <v>829</v>
      </c>
      <c r="C52" s="306"/>
      <c r="D52" s="316"/>
      <c r="E52" s="302"/>
      <c r="F52" s="308"/>
      <c r="G52" s="319"/>
      <c r="H52" s="310"/>
    </row>
    <row r="53" spans="1:8" ht="8.4" customHeight="1">
      <c r="A53" s="317"/>
      <c r="B53" s="312"/>
      <c r="C53" s="320"/>
      <c r="D53" s="316"/>
      <c r="E53" s="302"/>
      <c r="F53" s="308"/>
      <c r="G53" s="319"/>
      <c r="H53" s="310"/>
    </row>
    <row r="54" spans="1:8">
      <c r="A54" s="317"/>
      <c r="B54" s="524" t="s">
        <v>606</v>
      </c>
      <c r="C54" s="320" t="s">
        <v>830</v>
      </c>
      <c r="D54" s="316"/>
      <c r="E54" s="302" t="s">
        <v>19</v>
      </c>
      <c r="F54" s="308">
        <v>5</v>
      </c>
      <c r="G54" s="319"/>
      <c r="H54" s="332"/>
    </row>
    <row r="55" spans="1:8" ht="14.4" thickBot="1">
      <c r="A55" s="452"/>
      <c r="B55" s="453"/>
      <c r="C55" s="454"/>
      <c r="D55" s="455"/>
      <c r="E55" s="450"/>
      <c r="F55" s="451"/>
      <c r="G55" s="457"/>
      <c r="H55" s="456"/>
    </row>
    <row r="56" spans="1:8" ht="19.5" customHeight="1" thickBot="1">
      <c r="A56" s="444" t="s">
        <v>609</v>
      </c>
      <c r="B56" s="439" t="s">
        <v>8</v>
      </c>
      <c r="C56" s="440"/>
      <c r="D56" s="441"/>
      <c r="E56" s="442"/>
      <c r="F56" s="443"/>
      <c r="G56" s="435"/>
      <c r="H56" s="445"/>
    </row>
    <row r="57" spans="1:8">
      <c r="A57" s="446"/>
      <c r="B57" s="446"/>
      <c r="C57" s="446"/>
      <c r="D57" s="446"/>
      <c r="E57" s="447"/>
      <c r="F57" s="448"/>
      <c r="G57" s="447"/>
      <c r="H57" s="449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39" customWidth="1"/>
    <col min="2" max="2" width="3.77734375" style="339" customWidth="1"/>
    <col min="3" max="3" width="37" style="340" customWidth="1"/>
    <col min="4" max="4" width="6.6640625" style="341" bestFit="1" customWidth="1"/>
    <col min="5" max="5" width="13.109375" style="342" customWidth="1"/>
    <col min="6" max="6" width="15.6640625" style="342" customWidth="1"/>
    <col min="7" max="7" width="15.109375" style="340" customWidth="1"/>
    <col min="8" max="255" width="9.33203125" style="340"/>
    <col min="256" max="256" width="8.109375" style="340" customWidth="1"/>
    <col min="257" max="257" width="3.77734375" style="340" customWidth="1"/>
    <col min="258" max="258" width="37" style="340" customWidth="1"/>
    <col min="259" max="259" width="9.77734375" style="340" customWidth="1"/>
    <col min="260" max="260" width="12" style="340" bestFit="1" customWidth="1"/>
    <col min="261" max="261" width="13.109375" style="340" customWidth="1"/>
    <col min="262" max="262" width="21" style="340" customWidth="1"/>
    <col min="263" max="263" width="13.109375" style="340" bestFit="1" customWidth="1"/>
    <col min="264" max="511" width="9.33203125" style="340"/>
    <col min="512" max="512" width="8.109375" style="340" customWidth="1"/>
    <col min="513" max="513" width="3.77734375" style="340" customWidth="1"/>
    <col min="514" max="514" width="37" style="340" customWidth="1"/>
    <col min="515" max="515" width="9.77734375" style="340" customWidth="1"/>
    <col min="516" max="516" width="12" style="340" bestFit="1" customWidth="1"/>
    <col min="517" max="517" width="13.109375" style="340" customWidth="1"/>
    <col min="518" max="518" width="21" style="340" customWidth="1"/>
    <col min="519" max="519" width="13.109375" style="340" bestFit="1" customWidth="1"/>
    <col min="520" max="767" width="9.33203125" style="340"/>
    <col min="768" max="768" width="8.109375" style="340" customWidth="1"/>
    <col min="769" max="769" width="3.77734375" style="340" customWidth="1"/>
    <col min="770" max="770" width="37" style="340" customWidth="1"/>
    <col min="771" max="771" width="9.77734375" style="340" customWidth="1"/>
    <col min="772" max="772" width="12" style="340" bestFit="1" customWidth="1"/>
    <col min="773" max="773" width="13.109375" style="340" customWidth="1"/>
    <col min="774" max="774" width="21" style="340" customWidth="1"/>
    <col min="775" max="775" width="13.109375" style="340" bestFit="1" customWidth="1"/>
    <col min="776" max="1023" width="9.33203125" style="340"/>
    <col min="1024" max="1024" width="8.109375" style="340" customWidth="1"/>
    <col min="1025" max="1025" width="3.77734375" style="340" customWidth="1"/>
    <col min="1026" max="1026" width="37" style="340" customWidth="1"/>
    <col min="1027" max="1027" width="9.77734375" style="340" customWidth="1"/>
    <col min="1028" max="1028" width="12" style="340" bestFit="1" customWidth="1"/>
    <col min="1029" max="1029" width="13.109375" style="340" customWidth="1"/>
    <col min="1030" max="1030" width="21" style="340" customWidth="1"/>
    <col min="1031" max="1031" width="13.109375" style="340" bestFit="1" customWidth="1"/>
    <col min="1032" max="1279" width="9.33203125" style="340"/>
    <col min="1280" max="1280" width="8.109375" style="340" customWidth="1"/>
    <col min="1281" max="1281" width="3.77734375" style="340" customWidth="1"/>
    <col min="1282" max="1282" width="37" style="340" customWidth="1"/>
    <col min="1283" max="1283" width="9.77734375" style="340" customWidth="1"/>
    <col min="1284" max="1284" width="12" style="340" bestFit="1" customWidth="1"/>
    <col min="1285" max="1285" width="13.109375" style="340" customWidth="1"/>
    <col min="1286" max="1286" width="21" style="340" customWidth="1"/>
    <col min="1287" max="1287" width="13.109375" style="340" bestFit="1" customWidth="1"/>
    <col min="1288" max="1535" width="9.33203125" style="340"/>
    <col min="1536" max="1536" width="8.109375" style="340" customWidth="1"/>
    <col min="1537" max="1537" width="3.77734375" style="340" customWidth="1"/>
    <col min="1538" max="1538" width="37" style="340" customWidth="1"/>
    <col min="1539" max="1539" width="9.77734375" style="340" customWidth="1"/>
    <col min="1540" max="1540" width="12" style="340" bestFit="1" customWidth="1"/>
    <col min="1541" max="1541" width="13.109375" style="340" customWidth="1"/>
    <col min="1542" max="1542" width="21" style="340" customWidth="1"/>
    <col min="1543" max="1543" width="13.109375" style="340" bestFit="1" customWidth="1"/>
    <col min="1544" max="1791" width="9.33203125" style="340"/>
    <col min="1792" max="1792" width="8.109375" style="340" customWidth="1"/>
    <col min="1793" max="1793" width="3.77734375" style="340" customWidth="1"/>
    <col min="1794" max="1794" width="37" style="340" customWidth="1"/>
    <col min="1795" max="1795" width="9.77734375" style="340" customWidth="1"/>
    <col min="1796" max="1796" width="12" style="340" bestFit="1" customWidth="1"/>
    <col min="1797" max="1797" width="13.109375" style="340" customWidth="1"/>
    <col min="1798" max="1798" width="21" style="340" customWidth="1"/>
    <col min="1799" max="1799" width="13.109375" style="340" bestFit="1" customWidth="1"/>
    <col min="1800" max="2047" width="9.33203125" style="340"/>
    <col min="2048" max="2048" width="8.109375" style="340" customWidth="1"/>
    <col min="2049" max="2049" width="3.77734375" style="340" customWidth="1"/>
    <col min="2050" max="2050" width="37" style="340" customWidth="1"/>
    <col min="2051" max="2051" width="9.77734375" style="340" customWidth="1"/>
    <col min="2052" max="2052" width="12" style="340" bestFit="1" customWidth="1"/>
    <col min="2053" max="2053" width="13.109375" style="340" customWidth="1"/>
    <col min="2054" max="2054" width="21" style="340" customWidth="1"/>
    <col min="2055" max="2055" width="13.109375" style="340" bestFit="1" customWidth="1"/>
    <col min="2056" max="2303" width="9.33203125" style="340"/>
    <col min="2304" max="2304" width="8.109375" style="340" customWidth="1"/>
    <col min="2305" max="2305" width="3.77734375" style="340" customWidth="1"/>
    <col min="2306" max="2306" width="37" style="340" customWidth="1"/>
    <col min="2307" max="2307" width="9.77734375" style="340" customWidth="1"/>
    <col min="2308" max="2308" width="12" style="340" bestFit="1" customWidth="1"/>
    <col min="2309" max="2309" width="13.109375" style="340" customWidth="1"/>
    <col min="2310" max="2310" width="21" style="340" customWidth="1"/>
    <col min="2311" max="2311" width="13.109375" style="340" bestFit="1" customWidth="1"/>
    <col min="2312" max="2559" width="9.33203125" style="340"/>
    <col min="2560" max="2560" width="8.109375" style="340" customWidth="1"/>
    <col min="2561" max="2561" width="3.77734375" style="340" customWidth="1"/>
    <col min="2562" max="2562" width="37" style="340" customWidth="1"/>
    <col min="2563" max="2563" width="9.77734375" style="340" customWidth="1"/>
    <col min="2564" max="2564" width="12" style="340" bestFit="1" customWidth="1"/>
    <col min="2565" max="2565" width="13.109375" style="340" customWidth="1"/>
    <col min="2566" max="2566" width="21" style="340" customWidth="1"/>
    <col min="2567" max="2567" width="13.109375" style="340" bestFit="1" customWidth="1"/>
    <col min="2568" max="2815" width="9.33203125" style="340"/>
    <col min="2816" max="2816" width="8.109375" style="340" customWidth="1"/>
    <col min="2817" max="2817" width="3.77734375" style="340" customWidth="1"/>
    <col min="2818" max="2818" width="37" style="340" customWidth="1"/>
    <col min="2819" max="2819" width="9.77734375" style="340" customWidth="1"/>
    <col min="2820" max="2820" width="12" style="340" bestFit="1" customWidth="1"/>
    <col min="2821" max="2821" width="13.109375" style="340" customWidth="1"/>
    <col min="2822" max="2822" width="21" style="340" customWidth="1"/>
    <col min="2823" max="2823" width="13.109375" style="340" bestFit="1" customWidth="1"/>
    <col min="2824" max="3071" width="9.33203125" style="340"/>
    <col min="3072" max="3072" width="8.109375" style="340" customWidth="1"/>
    <col min="3073" max="3073" width="3.77734375" style="340" customWidth="1"/>
    <col min="3074" max="3074" width="37" style="340" customWidth="1"/>
    <col min="3075" max="3075" width="9.77734375" style="340" customWidth="1"/>
    <col min="3076" max="3076" width="12" style="340" bestFit="1" customWidth="1"/>
    <col min="3077" max="3077" width="13.109375" style="340" customWidth="1"/>
    <col min="3078" max="3078" width="21" style="340" customWidth="1"/>
    <col min="3079" max="3079" width="13.109375" style="340" bestFit="1" customWidth="1"/>
    <col min="3080" max="3327" width="9.33203125" style="340"/>
    <col min="3328" max="3328" width="8.109375" style="340" customWidth="1"/>
    <col min="3329" max="3329" width="3.77734375" style="340" customWidth="1"/>
    <col min="3330" max="3330" width="37" style="340" customWidth="1"/>
    <col min="3331" max="3331" width="9.77734375" style="340" customWidth="1"/>
    <col min="3332" max="3332" width="12" style="340" bestFit="1" customWidth="1"/>
    <col min="3333" max="3333" width="13.109375" style="340" customWidth="1"/>
    <col min="3334" max="3334" width="21" style="340" customWidth="1"/>
    <col min="3335" max="3335" width="13.109375" style="340" bestFit="1" customWidth="1"/>
    <col min="3336" max="3583" width="9.33203125" style="340"/>
    <col min="3584" max="3584" width="8.109375" style="340" customWidth="1"/>
    <col min="3585" max="3585" width="3.77734375" style="340" customWidth="1"/>
    <col min="3586" max="3586" width="37" style="340" customWidth="1"/>
    <col min="3587" max="3587" width="9.77734375" style="340" customWidth="1"/>
    <col min="3588" max="3588" width="12" style="340" bestFit="1" customWidth="1"/>
    <col min="3589" max="3589" width="13.109375" style="340" customWidth="1"/>
    <col min="3590" max="3590" width="21" style="340" customWidth="1"/>
    <col min="3591" max="3591" width="13.109375" style="340" bestFit="1" customWidth="1"/>
    <col min="3592" max="3839" width="9.33203125" style="340"/>
    <col min="3840" max="3840" width="8.109375" style="340" customWidth="1"/>
    <col min="3841" max="3841" width="3.77734375" style="340" customWidth="1"/>
    <col min="3842" max="3842" width="37" style="340" customWidth="1"/>
    <col min="3843" max="3843" width="9.77734375" style="340" customWidth="1"/>
    <col min="3844" max="3844" width="12" style="340" bestFit="1" customWidth="1"/>
    <col min="3845" max="3845" width="13.109375" style="340" customWidth="1"/>
    <col min="3846" max="3846" width="21" style="340" customWidth="1"/>
    <col min="3847" max="3847" width="13.109375" style="340" bestFit="1" customWidth="1"/>
    <col min="3848" max="4095" width="9.33203125" style="340"/>
    <col min="4096" max="4096" width="8.109375" style="340" customWidth="1"/>
    <col min="4097" max="4097" width="3.77734375" style="340" customWidth="1"/>
    <col min="4098" max="4098" width="37" style="340" customWidth="1"/>
    <col min="4099" max="4099" width="9.77734375" style="340" customWidth="1"/>
    <col min="4100" max="4100" width="12" style="340" bestFit="1" customWidth="1"/>
    <col min="4101" max="4101" width="13.109375" style="340" customWidth="1"/>
    <col min="4102" max="4102" width="21" style="340" customWidth="1"/>
    <col min="4103" max="4103" width="13.109375" style="340" bestFit="1" customWidth="1"/>
    <col min="4104" max="4351" width="9.33203125" style="340"/>
    <col min="4352" max="4352" width="8.109375" style="340" customWidth="1"/>
    <col min="4353" max="4353" width="3.77734375" style="340" customWidth="1"/>
    <col min="4354" max="4354" width="37" style="340" customWidth="1"/>
    <col min="4355" max="4355" width="9.77734375" style="340" customWidth="1"/>
    <col min="4356" max="4356" width="12" style="340" bestFit="1" customWidth="1"/>
    <col min="4357" max="4357" width="13.109375" style="340" customWidth="1"/>
    <col min="4358" max="4358" width="21" style="340" customWidth="1"/>
    <col min="4359" max="4359" width="13.109375" style="340" bestFit="1" customWidth="1"/>
    <col min="4360" max="4607" width="9.33203125" style="340"/>
    <col min="4608" max="4608" width="8.109375" style="340" customWidth="1"/>
    <col min="4609" max="4609" width="3.77734375" style="340" customWidth="1"/>
    <col min="4610" max="4610" width="37" style="340" customWidth="1"/>
    <col min="4611" max="4611" width="9.77734375" style="340" customWidth="1"/>
    <col min="4612" max="4612" width="12" style="340" bestFit="1" customWidth="1"/>
    <col min="4613" max="4613" width="13.109375" style="340" customWidth="1"/>
    <col min="4614" max="4614" width="21" style="340" customWidth="1"/>
    <col min="4615" max="4615" width="13.109375" style="340" bestFit="1" customWidth="1"/>
    <col min="4616" max="4863" width="9.33203125" style="340"/>
    <col min="4864" max="4864" width="8.109375" style="340" customWidth="1"/>
    <col min="4865" max="4865" width="3.77734375" style="340" customWidth="1"/>
    <col min="4866" max="4866" width="37" style="340" customWidth="1"/>
    <col min="4867" max="4867" width="9.77734375" style="340" customWidth="1"/>
    <col min="4868" max="4868" width="12" style="340" bestFit="1" customWidth="1"/>
    <col min="4869" max="4869" width="13.109375" style="340" customWidth="1"/>
    <col min="4870" max="4870" width="21" style="340" customWidth="1"/>
    <col min="4871" max="4871" width="13.109375" style="340" bestFit="1" customWidth="1"/>
    <col min="4872" max="5119" width="9.33203125" style="340"/>
    <col min="5120" max="5120" width="8.109375" style="340" customWidth="1"/>
    <col min="5121" max="5121" width="3.77734375" style="340" customWidth="1"/>
    <col min="5122" max="5122" width="37" style="340" customWidth="1"/>
    <col min="5123" max="5123" width="9.77734375" style="340" customWidth="1"/>
    <col min="5124" max="5124" width="12" style="340" bestFit="1" customWidth="1"/>
    <col min="5125" max="5125" width="13.109375" style="340" customWidth="1"/>
    <col min="5126" max="5126" width="21" style="340" customWidth="1"/>
    <col min="5127" max="5127" width="13.109375" style="340" bestFit="1" customWidth="1"/>
    <col min="5128" max="5375" width="9.33203125" style="340"/>
    <col min="5376" max="5376" width="8.109375" style="340" customWidth="1"/>
    <col min="5377" max="5377" width="3.77734375" style="340" customWidth="1"/>
    <col min="5378" max="5378" width="37" style="340" customWidth="1"/>
    <col min="5379" max="5379" width="9.77734375" style="340" customWidth="1"/>
    <col min="5380" max="5380" width="12" style="340" bestFit="1" customWidth="1"/>
    <col min="5381" max="5381" width="13.109375" style="340" customWidth="1"/>
    <col min="5382" max="5382" width="21" style="340" customWidth="1"/>
    <col min="5383" max="5383" width="13.109375" style="340" bestFit="1" customWidth="1"/>
    <col min="5384" max="5631" width="9.33203125" style="340"/>
    <col min="5632" max="5632" width="8.109375" style="340" customWidth="1"/>
    <col min="5633" max="5633" width="3.77734375" style="340" customWidth="1"/>
    <col min="5634" max="5634" width="37" style="340" customWidth="1"/>
    <col min="5635" max="5635" width="9.77734375" style="340" customWidth="1"/>
    <col min="5636" max="5636" width="12" style="340" bestFit="1" customWidth="1"/>
    <col min="5637" max="5637" width="13.109375" style="340" customWidth="1"/>
    <col min="5638" max="5638" width="21" style="340" customWidth="1"/>
    <col min="5639" max="5639" width="13.109375" style="340" bestFit="1" customWidth="1"/>
    <col min="5640" max="5887" width="9.33203125" style="340"/>
    <col min="5888" max="5888" width="8.109375" style="340" customWidth="1"/>
    <col min="5889" max="5889" width="3.77734375" style="340" customWidth="1"/>
    <col min="5890" max="5890" width="37" style="340" customWidth="1"/>
    <col min="5891" max="5891" width="9.77734375" style="340" customWidth="1"/>
    <col min="5892" max="5892" width="12" style="340" bestFit="1" customWidth="1"/>
    <col min="5893" max="5893" width="13.109375" style="340" customWidth="1"/>
    <col min="5894" max="5894" width="21" style="340" customWidth="1"/>
    <col min="5895" max="5895" width="13.109375" style="340" bestFit="1" customWidth="1"/>
    <col min="5896" max="6143" width="9.33203125" style="340"/>
    <col min="6144" max="6144" width="8.109375" style="340" customWidth="1"/>
    <col min="6145" max="6145" width="3.77734375" style="340" customWidth="1"/>
    <col min="6146" max="6146" width="37" style="340" customWidth="1"/>
    <col min="6147" max="6147" width="9.77734375" style="340" customWidth="1"/>
    <col min="6148" max="6148" width="12" style="340" bestFit="1" customWidth="1"/>
    <col min="6149" max="6149" width="13.109375" style="340" customWidth="1"/>
    <col min="6150" max="6150" width="21" style="340" customWidth="1"/>
    <col min="6151" max="6151" width="13.109375" style="340" bestFit="1" customWidth="1"/>
    <col min="6152" max="6399" width="9.33203125" style="340"/>
    <col min="6400" max="6400" width="8.109375" style="340" customWidth="1"/>
    <col min="6401" max="6401" width="3.77734375" style="340" customWidth="1"/>
    <col min="6402" max="6402" width="37" style="340" customWidth="1"/>
    <col min="6403" max="6403" width="9.77734375" style="340" customWidth="1"/>
    <col min="6404" max="6404" width="12" style="340" bestFit="1" customWidth="1"/>
    <col min="6405" max="6405" width="13.109375" style="340" customWidth="1"/>
    <col min="6406" max="6406" width="21" style="340" customWidth="1"/>
    <col min="6407" max="6407" width="13.109375" style="340" bestFit="1" customWidth="1"/>
    <col min="6408" max="6655" width="9.33203125" style="340"/>
    <col min="6656" max="6656" width="8.109375" style="340" customWidth="1"/>
    <col min="6657" max="6657" width="3.77734375" style="340" customWidth="1"/>
    <col min="6658" max="6658" width="37" style="340" customWidth="1"/>
    <col min="6659" max="6659" width="9.77734375" style="340" customWidth="1"/>
    <col min="6660" max="6660" width="12" style="340" bestFit="1" customWidth="1"/>
    <col min="6661" max="6661" width="13.109375" style="340" customWidth="1"/>
    <col min="6662" max="6662" width="21" style="340" customWidth="1"/>
    <col min="6663" max="6663" width="13.109375" style="340" bestFit="1" customWidth="1"/>
    <col min="6664" max="6911" width="9.33203125" style="340"/>
    <col min="6912" max="6912" width="8.109375" style="340" customWidth="1"/>
    <col min="6913" max="6913" width="3.77734375" style="340" customWidth="1"/>
    <col min="6914" max="6914" width="37" style="340" customWidth="1"/>
    <col min="6915" max="6915" width="9.77734375" style="340" customWidth="1"/>
    <col min="6916" max="6916" width="12" style="340" bestFit="1" customWidth="1"/>
    <col min="6917" max="6917" width="13.109375" style="340" customWidth="1"/>
    <col min="6918" max="6918" width="21" style="340" customWidth="1"/>
    <col min="6919" max="6919" width="13.109375" style="340" bestFit="1" customWidth="1"/>
    <col min="6920" max="7167" width="9.33203125" style="340"/>
    <col min="7168" max="7168" width="8.109375" style="340" customWidth="1"/>
    <col min="7169" max="7169" width="3.77734375" style="340" customWidth="1"/>
    <col min="7170" max="7170" width="37" style="340" customWidth="1"/>
    <col min="7171" max="7171" width="9.77734375" style="340" customWidth="1"/>
    <col min="7172" max="7172" width="12" style="340" bestFit="1" customWidth="1"/>
    <col min="7173" max="7173" width="13.109375" style="340" customWidth="1"/>
    <col min="7174" max="7174" width="21" style="340" customWidth="1"/>
    <col min="7175" max="7175" width="13.109375" style="340" bestFit="1" customWidth="1"/>
    <col min="7176" max="7423" width="9.33203125" style="340"/>
    <col min="7424" max="7424" width="8.109375" style="340" customWidth="1"/>
    <col min="7425" max="7425" width="3.77734375" style="340" customWidth="1"/>
    <col min="7426" max="7426" width="37" style="340" customWidth="1"/>
    <col min="7427" max="7427" width="9.77734375" style="340" customWidth="1"/>
    <col min="7428" max="7428" width="12" style="340" bestFit="1" customWidth="1"/>
    <col min="7429" max="7429" width="13.109375" style="340" customWidth="1"/>
    <col min="7430" max="7430" width="21" style="340" customWidth="1"/>
    <col min="7431" max="7431" width="13.109375" style="340" bestFit="1" customWidth="1"/>
    <col min="7432" max="7679" width="9.33203125" style="340"/>
    <col min="7680" max="7680" width="8.109375" style="340" customWidth="1"/>
    <col min="7681" max="7681" width="3.77734375" style="340" customWidth="1"/>
    <col min="7682" max="7682" width="37" style="340" customWidth="1"/>
    <col min="7683" max="7683" width="9.77734375" style="340" customWidth="1"/>
    <col min="7684" max="7684" width="12" style="340" bestFit="1" customWidth="1"/>
    <col min="7685" max="7685" width="13.109375" style="340" customWidth="1"/>
    <col min="7686" max="7686" width="21" style="340" customWidth="1"/>
    <col min="7687" max="7687" width="13.109375" style="340" bestFit="1" customWidth="1"/>
    <col min="7688" max="7935" width="9.33203125" style="340"/>
    <col min="7936" max="7936" width="8.109375" style="340" customWidth="1"/>
    <col min="7937" max="7937" width="3.77734375" style="340" customWidth="1"/>
    <col min="7938" max="7938" width="37" style="340" customWidth="1"/>
    <col min="7939" max="7939" width="9.77734375" style="340" customWidth="1"/>
    <col min="7940" max="7940" width="12" style="340" bestFit="1" customWidth="1"/>
    <col min="7941" max="7941" width="13.109375" style="340" customWidth="1"/>
    <col min="7942" max="7942" width="21" style="340" customWidth="1"/>
    <col min="7943" max="7943" width="13.109375" style="340" bestFit="1" customWidth="1"/>
    <col min="7944" max="8191" width="9.33203125" style="340"/>
    <col min="8192" max="8192" width="8.109375" style="340" customWidth="1"/>
    <col min="8193" max="8193" width="3.77734375" style="340" customWidth="1"/>
    <col min="8194" max="8194" width="37" style="340" customWidth="1"/>
    <col min="8195" max="8195" width="9.77734375" style="340" customWidth="1"/>
    <col min="8196" max="8196" width="12" style="340" bestFit="1" customWidth="1"/>
    <col min="8197" max="8197" width="13.109375" style="340" customWidth="1"/>
    <col min="8198" max="8198" width="21" style="340" customWidth="1"/>
    <col min="8199" max="8199" width="13.109375" style="340" bestFit="1" customWidth="1"/>
    <col min="8200" max="8447" width="9.33203125" style="340"/>
    <col min="8448" max="8448" width="8.109375" style="340" customWidth="1"/>
    <col min="8449" max="8449" width="3.77734375" style="340" customWidth="1"/>
    <col min="8450" max="8450" width="37" style="340" customWidth="1"/>
    <col min="8451" max="8451" width="9.77734375" style="340" customWidth="1"/>
    <col min="8452" max="8452" width="12" style="340" bestFit="1" customWidth="1"/>
    <col min="8453" max="8453" width="13.109375" style="340" customWidth="1"/>
    <col min="8454" max="8454" width="21" style="340" customWidth="1"/>
    <col min="8455" max="8455" width="13.109375" style="340" bestFit="1" customWidth="1"/>
    <col min="8456" max="8703" width="9.33203125" style="340"/>
    <col min="8704" max="8704" width="8.109375" style="340" customWidth="1"/>
    <col min="8705" max="8705" width="3.77734375" style="340" customWidth="1"/>
    <col min="8706" max="8706" width="37" style="340" customWidth="1"/>
    <col min="8707" max="8707" width="9.77734375" style="340" customWidth="1"/>
    <col min="8708" max="8708" width="12" style="340" bestFit="1" customWidth="1"/>
    <col min="8709" max="8709" width="13.109375" style="340" customWidth="1"/>
    <col min="8710" max="8710" width="21" style="340" customWidth="1"/>
    <col min="8711" max="8711" width="13.109375" style="340" bestFit="1" customWidth="1"/>
    <col min="8712" max="8959" width="9.33203125" style="340"/>
    <col min="8960" max="8960" width="8.109375" style="340" customWidth="1"/>
    <col min="8961" max="8961" width="3.77734375" style="340" customWidth="1"/>
    <col min="8962" max="8962" width="37" style="340" customWidth="1"/>
    <col min="8963" max="8963" width="9.77734375" style="340" customWidth="1"/>
    <col min="8964" max="8964" width="12" style="340" bestFit="1" customWidth="1"/>
    <col min="8965" max="8965" width="13.109375" style="340" customWidth="1"/>
    <col min="8966" max="8966" width="21" style="340" customWidth="1"/>
    <col min="8967" max="8967" width="13.109375" style="340" bestFit="1" customWidth="1"/>
    <col min="8968" max="9215" width="9.33203125" style="340"/>
    <col min="9216" max="9216" width="8.109375" style="340" customWidth="1"/>
    <col min="9217" max="9217" width="3.77734375" style="340" customWidth="1"/>
    <col min="9218" max="9218" width="37" style="340" customWidth="1"/>
    <col min="9219" max="9219" width="9.77734375" style="340" customWidth="1"/>
    <col min="9220" max="9220" width="12" style="340" bestFit="1" customWidth="1"/>
    <col min="9221" max="9221" width="13.109375" style="340" customWidth="1"/>
    <col min="9222" max="9222" width="21" style="340" customWidth="1"/>
    <col min="9223" max="9223" width="13.109375" style="340" bestFit="1" customWidth="1"/>
    <col min="9224" max="9471" width="9.33203125" style="340"/>
    <col min="9472" max="9472" width="8.109375" style="340" customWidth="1"/>
    <col min="9473" max="9473" width="3.77734375" style="340" customWidth="1"/>
    <col min="9474" max="9474" width="37" style="340" customWidth="1"/>
    <col min="9475" max="9475" width="9.77734375" style="340" customWidth="1"/>
    <col min="9476" max="9476" width="12" style="340" bestFit="1" customWidth="1"/>
    <col min="9477" max="9477" width="13.109375" style="340" customWidth="1"/>
    <col min="9478" max="9478" width="21" style="340" customWidth="1"/>
    <col min="9479" max="9479" width="13.109375" style="340" bestFit="1" customWidth="1"/>
    <col min="9480" max="9727" width="9.33203125" style="340"/>
    <col min="9728" max="9728" width="8.109375" style="340" customWidth="1"/>
    <col min="9729" max="9729" width="3.77734375" style="340" customWidth="1"/>
    <col min="9730" max="9730" width="37" style="340" customWidth="1"/>
    <col min="9731" max="9731" width="9.77734375" style="340" customWidth="1"/>
    <col min="9732" max="9732" width="12" style="340" bestFit="1" customWidth="1"/>
    <col min="9733" max="9733" width="13.109375" style="340" customWidth="1"/>
    <col min="9734" max="9734" width="21" style="340" customWidth="1"/>
    <col min="9735" max="9735" width="13.109375" style="340" bestFit="1" customWidth="1"/>
    <col min="9736" max="9983" width="9.33203125" style="340"/>
    <col min="9984" max="9984" width="8.109375" style="340" customWidth="1"/>
    <col min="9985" max="9985" width="3.77734375" style="340" customWidth="1"/>
    <col min="9986" max="9986" width="37" style="340" customWidth="1"/>
    <col min="9987" max="9987" width="9.77734375" style="340" customWidth="1"/>
    <col min="9988" max="9988" width="12" style="340" bestFit="1" customWidth="1"/>
    <col min="9989" max="9989" width="13.109375" style="340" customWidth="1"/>
    <col min="9990" max="9990" width="21" style="340" customWidth="1"/>
    <col min="9991" max="9991" width="13.109375" style="340" bestFit="1" customWidth="1"/>
    <col min="9992" max="10239" width="9.33203125" style="340"/>
    <col min="10240" max="10240" width="8.109375" style="340" customWidth="1"/>
    <col min="10241" max="10241" width="3.77734375" style="340" customWidth="1"/>
    <col min="10242" max="10242" width="37" style="340" customWidth="1"/>
    <col min="10243" max="10243" width="9.77734375" style="340" customWidth="1"/>
    <col min="10244" max="10244" width="12" style="340" bestFit="1" customWidth="1"/>
    <col min="10245" max="10245" width="13.109375" style="340" customWidth="1"/>
    <col min="10246" max="10246" width="21" style="340" customWidth="1"/>
    <col min="10247" max="10247" width="13.109375" style="340" bestFit="1" customWidth="1"/>
    <col min="10248" max="10495" width="9.33203125" style="340"/>
    <col min="10496" max="10496" width="8.109375" style="340" customWidth="1"/>
    <col min="10497" max="10497" width="3.77734375" style="340" customWidth="1"/>
    <col min="10498" max="10498" width="37" style="340" customWidth="1"/>
    <col min="10499" max="10499" width="9.77734375" style="340" customWidth="1"/>
    <col min="10500" max="10500" width="12" style="340" bestFit="1" customWidth="1"/>
    <col min="10501" max="10501" width="13.109375" style="340" customWidth="1"/>
    <col min="10502" max="10502" width="21" style="340" customWidth="1"/>
    <col min="10503" max="10503" width="13.109375" style="340" bestFit="1" customWidth="1"/>
    <col min="10504" max="10751" width="9.33203125" style="340"/>
    <col min="10752" max="10752" width="8.109375" style="340" customWidth="1"/>
    <col min="10753" max="10753" width="3.77734375" style="340" customWidth="1"/>
    <col min="10754" max="10754" width="37" style="340" customWidth="1"/>
    <col min="10755" max="10755" width="9.77734375" style="340" customWidth="1"/>
    <col min="10756" max="10756" width="12" style="340" bestFit="1" customWidth="1"/>
    <col min="10757" max="10757" width="13.109375" style="340" customWidth="1"/>
    <col min="10758" max="10758" width="21" style="340" customWidth="1"/>
    <col min="10759" max="10759" width="13.109375" style="340" bestFit="1" customWidth="1"/>
    <col min="10760" max="11007" width="9.33203125" style="340"/>
    <col min="11008" max="11008" width="8.109375" style="340" customWidth="1"/>
    <col min="11009" max="11009" width="3.77734375" style="340" customWidth="1"/>
    <col min="11010" max="11010" width="37" style="340" customWidth="1"/>
    <col min="11011" max="11011" width="9.77734375" style="340" customWidth="1"/>
    <col min="11012" max="11012" width="12" style="340" bestFit="1" customWidth="1"/>
    <col min="11013" max="11013" width="13.109375" style="340" customWidth="1"/>
    <col min="11014" max="11014" width="21" style="340" customWidth="1"/>
    <col min="11015" max="11015" width="13.109375" style="340" bestFit="1" customWidth="1"/>
    <col min="11016" max="11263" width="9.33203125" style="340"/>
    <col min="11264" max="11264" width="8.109375" style="340" customWidth="1"/>
    <col min="11265" max="11265" width="3.77734375" style="340" customWidth="1"/>
    <col min="11266" max="11266" width="37" style="340" customWidth="1"/>
    <col min="11267" max="11267" width="9.77734375" style="340" customWidth="1"/>
    <col min="11268" max="11268" width="12" style="340" bestFit="1" customWidth="1"/>
    <col min="11269" max="11269" width="13.109375" style="340" customWidth="1"/>
    <col min="11270" max="11270" width="21" style="340" customWidth="1"/>
    <col min="11271" max="11271" width="13.109375" style="340" bestFit="1" customWidth="1"/>
    <col min="11272" max="11519" width="9.33203125" style="340"/>
    <col min="11520" max="11520" width="8.109375" style="340" customWidth="1"/>
    <col min="11521" max="11521" width="3.77734375" style="340" customWidth="1"/>
    <col min="11522" max="11522" width="37" style="340" customWidth="1"/>
    <col min="11523" max="11523" width="9.77734375" style="340" customWidth="1"/>
    <col min="11524" max="11524" width="12" style="340" bestFit="1" customWidth="1"/>
    <col min="11525" max="11525" width="13.109375" style="340" customWidth="1"/>
    <col min="11526" max="11526" width="21" style="340" customWidth="1"/>
    <col min="11527" max="11527" width="13.109375" style="340" bestFit="1" customWidth="1"/>
    <col min="11528" max="11775" width="9.33203125" style="340"/>
    <col min="11776" max="11776" width="8.109375" style="340" customWidth="1"/>
    <col min="11777" max="11777" width="3.77734375" style="340" customWidth="1"/>
    <col min="11778" max="11778" width="37" style="340" customWidth="1"/>
    <col min="11779" max="11779" width="9.77734375" style="340" customWidth="1"/>
    <col min="11780" max="11780" width="12" style="340" bestFit="1" customWidth="1"/>
    <col min="11781" max="11781" width="13.109375" style="340" customWidth="1"/>
    <col min="11782" max="11782" width="21" style="340" customWidth="1"/>
    <col min="11783" max="11783" width="13.109375" style="340" bestFit="1" customWidth="1"/>
    <col min="11784" max="12031" width="9.33203125" style="340"/>
    <col min="12032" max="12032" width="8.109375" style="340" customWidth="1"/>
    <col min="12033" max="12033" width="3.77734375" style="340" customWidth="1"/>
    <col min="12034" max="12034" width="37" style="340" customWidth="1"/>
    <col min="12035" max="12035" width="9.77734375" style="340" customWidth="1"/>
    <col min="12036" max="12036" width="12" style="340" bestFit="1" customWidth="1"/>
    <col min="12037" max="12037" width="13.109375" style="340" customWidth="1"/>
    <col min="12038" max="12038" width="21" style="340" customWidth="1"/>
    <col min="12039" max="12039" width="13.109375" style="340" bestFit="1" customWidth="1"/>
    <col min="12040" max="12287" width="9.33203125" style="340"/>
    <col min="12288" max="12288" width="8.109375" style="340" customWidth="1"/>
    <col min="12289" max="12289" width="3.77734375" style="340" customWidth="1"/>
    <col min="12290" max="12290" width="37" style="340" customWidth="1"/>
    <col min="12291" max="12291" width="9.77734375" style="340" customWidth="1"/>
    <col min="12292" max="12292" width="12" style="340" bestFit="1" customWidth="1"/>
    <col min="12293" max="12293" width="13.109375" style="340" customWidth="1"/>
    <col min="12294" max="12294" width="21" style="340" customWidth="1"/>
    <col min="12295" max="12295" width="13.109375" style="340" bestFit="1" customWidth="1"/>
    <col min="12296" max="12543" width="9.33203125" style="340"/>
    <col min="12544" max="12544" width="8.109375" style="340" customWidth="1"/>
    <col min="12545" max="12545" width="3.77734375" style="340" customWidth="1"/>
    <col min="12546" max="12546" width="37" style="340" customWidth="1"/>
    <col min="12547" max="12547" width="9.77734375" style="340" customWidth="1"/>
    <col min="12548" max="12548" width="12" style="340" bestFit="1" customWidth="1"/>
    <col min="12549" max="12549" width="13.109375" style="340" customWidth="1"/>
    <col min="12550" max="12550" width="21" style="340" customWidth="1"/>
    <col min="12551" max="12551" width="13.109375" style="340" bestFit="1" customWidth="1"/>
    <col min="12552" max="12799" width="9.33203125" style="340"/>
    <col min="12800" max="12800" width="8.109375" style="340" customWidth="1"/>
    <col min="12801" max="12801" width="3.77734375" style="340" customWidth="1"/>
    <col min="12802" max="12802" width="37" style="340" customWidth="1"/>
    <col min="12803" max="12803" width="9.77734375" style="340" customWidth="1"/>
    <col min="12804" max="12804" width="12" style="340" bestFit="1" customWidth="1"/>
    <col min="12805" max="12805" width="13.109375" style="340" customWidth="1"/>
    <col min="12806" max="12806" width="21" style="340" customWidth="1"/>
    <col min="12807" max="12807" width="13.109375" style="340" bestFit="1" customWidth="1"/>
    <col min="12808" max="13055" width="9.33203125" style="340"/>
    <col min="13056" max="13056" width="8.109375" style="340" customWidth="1"/>
    <col min="13057" max="13057" width="3.77734375" style="340" customWidth="1"/>
    <col min="13058" max="13058" width="37" style="340" customWidth="1"/>
    <col min="13059" max="13059" width="9.77734375" style="340" customWidth="1"/>
    <col min="13060" max="13060" width="12" style="340" bestFit="1" customWidth="1"/>
    <col min="13061" max="13061" width="13.109375" style="340" customWidth="1"/>
    <col min="13062" max="13062" width="21" style="340" customWidth="1"/>
    <col min="13063" max="13063" width="13.109375" style="340" bestFit="1" customWidth="1"/>
    <col min="13064" max="13311" width="9.33203125" style="340"/>
    <col min="13312" max="13312" width="8.109375" style="340" customWidth="1"/>
    <col min="13313" max="13313" width="3.77734375" style="340" customWidth="1"/>
    <col min="13314" max="13314" width="37" style="340" customWidth="1"/>
    <col min="13315" max="13315" width="9.77734375" style="340" customWidth="1"/>
    <col min="13316" max="13316" width="12" style="340" bestFit="1" customWidth="1"/>
    <col min="13317" max="13317" width="13.109375" style="340" customWidth="1"/>
    <col min="13318" max="13318" width="21" style="340" customWidth="1"/>
    <col min="13319" max="13319" width="13.109375" style="340" bestFit="1" customWidth="1"/>
    <col min="13320" max="13567" width="9.33203125" style="340"/>
    <col min="13568" max="13568" width="8.109375" style="340" customWidth="1"/>
    <col min="13569" max="13569" width="3.77734375" style="340" customWidth="1"/>
    <col min="13570" max="13570" width="37" style="340" customWidth="1"/>
    <col min="13571" max="13571" width="9.77734375" style="340" customWidth="1"/>
    <col min="13572" max="13572" width="12" style="340" bestFit="1" customWidth="1"/>
    <col min="13573" max="13573" width="13.109375" style="340" customWidth="1"/>
    <col min="13574" max="13574" width="21" style="340" customWidth="1"/>
    <col min="13575" max="13575" width="13.109375" style="340" bestFit="1" customWidth="1"/>
    <col min="13576" max="13823" width="9.33203125" style="340"/>
    <col min="13824" max="13824" width="8.109375" style="340" customWidth="1"/>
    <col min="13825" max="13825" width="3.77734375" style="340" customWidth="1"/>
    <col min="13826" max="13826" width="37" style="340" customWidth="1"/>
    <col min="13827" max="13827" width="9.77734375" style="340" customWidth="1"/>
    <col min="13828" max="13828" width="12" style="340" bestFit="1" customWidth="1"/>
    <col min="13829" max="13829" width="13.109375" style="340" customWidth="1"/>
    <col min="13830" max="13830" width="21" style="340" customWidth="1"/>
    <col min="13831" max="13831" width="13.109375" style="340" bestFit="1" customWidth="1"/>
    <col min="13832" max="14079" width="9.33203125" style="340"/>
    <col min="14080" max="14080" width="8.109375" style="340" customWidth="1"/>
    <col min="14081" max="14081" width="3.77734375" style="340" customWidth="1"/>
    <col min="14082" max="14082" width="37" style="340" customWidth="1"/>
    <col min="14083" max="14083" width="9.77734375" style="340" customWidth="1"/>
    <col min="14084" max="14084" width="12" style="340" bestFit="1" customWidth="1"/>
    <col min="14085" max="14085" width="13.109375" style="340" customWidth="1"/>
    <col min="14086" max="14086" width="21" style="340" customWidth="1"/>
    <col min="14087" max="14087" width="13.109375" style="340" bestFit="1" customWidth="1"/>
    <col min="14088" max="14335" width="9.33203125" style="340"/>
    <col min="14336" max="14336" width="8.109375" style="340" customWidth="1"/>
    <col min="14337" max="14337" width="3.77734375" style="340" customWidth="1"/>
    <col min="14338" max="14338" width="37" style="340" customWidth="1"/>
    <col min="14339" max="14339" width="9.77734375" style="340" customWidth="1"/>
    <col min="14340" max="14340" width="12" style="340" bestFit="1" customWidth="1"/>
    <col min="14341" max="14341" width="13.109375" style="340" customWidth="1"/>
    <col min="14342" max="14342" width="21" style="340" customWidth="1"/>
    <col min="14343" max="14343" width="13.109375" style="340" bestFit="1" customWidth="1"/>
    <col min="14344" max="14591" width="9.33203125" style="340"/>
    <col min="14592" max="14592" width="8.109375" style="340" customWidth="1"/>
    <col min="14593" max="14593" width="3.77734375" style="340" customWidth="1"/>
    <col min="14594" max="14594" width="37" style="340" customWidth="1"/>
    <col min="14595" max="14595" width="9.77734375" style="340" customWidth="1"/>
    <col min="14596" max="14596" width="12" style="340" bestFit="1" customWidth="1"/>
    <col min="14597" max="14597" width="13.109375" style="340" customWidth="1"/>
    <col min="14598" max="14598" width="21" style="340" customWidth="1"/>
    <col min="14599" max="14599" width="13.109375" style="340" bestFit="1" customWidth="1"/>
    <col min="14600" max="14847" width="9.33203125" style="340"/>
    <col min="14848" max="14848" width="8.109375" style="340" customWidth="1"/>
    <col min="14849" max="14849" width="3.77734375" style="340" customWidth="1"/>
    <col min="14850" max="14850" width="37" style="340" customWidth="1"/>
    <col min="14851" max="14851" width="9.77734375" style="340" customWidth="1"/>
    <col min="14852" max="14852" width="12" style="340" bestFit="1" customWidth="1"/>
    <col min="14853" max="14853" width="13.109375" style="340" customWidth="1"/>
    <col min="14854" max="14854" width="21" style="340" customWidth="1"/>
    <col min="14855" max="14855" width="13.109375" style="340" bestFit="1" customWidth="1"/>
    <col min="14856" max="15103" width="9.33203125" style="340"/>
    <col min="15104" max="15104" width="8.109375" style="340" customWidth="1"/>
    <col min="15105" max="15105" width="3.77734375" style="340" customWidth="1"/>
    <col min="15106" max="15106" width="37" style="340" customWidth="1"/>
    <col min="15107" max="15107" width="9.77734375" style="340" customWidth="1"/>
    <col min="15108" max="15108" width="12" style="340" bestFit="1" customWidth="1"/>
    <col min="15109" max="15109" width="13.109375" style="340" customWidth="1"/>
    <col min="15110" max="15110" width="21" style="340" customWidth="1"/>
    <col min="15111" max="15111" width="13.109375" style="340" bestFit="1" customWidth="1"/>
    <col min="15112" max="15359" width="9.33203125" style="340"/>
    <col min="15360" max="15360" width="8.109375" style="340" customWidth="1"/>
    <col min="15361" max="15361" width="3.77734375" style="340" customWidth="1"/>
    <col min="15362" max="15362" width="37" style="340" customWidth="1"/>
    <col min="15363" max="15363" width="9.77734375" style="340" customWidth="1"/>
    <col min="15364" max="15364" width="12" style="340" bestFit="1" customWidth="1"/>
    <col min="15365" max="15365" width="13.109375" style="340" customWidth="1"/>
    <col min="15366" max="15366" width="21" style="340" customWidth="1"/>
    <col min="15367" max="15367" width="13.109375" style="340" bestFit="1" customWidth="1"/>
    <col min="15368" max="15615" width="9.33203125" style="340"/>
    <col min="15616" max="15616" width="8.109375" style="340" customWidth="1"/>
    <col min="15617" max="15617" width="3.77734375" style="340" customWidth="1"/>
    <col min="15618" max="15618" width="37" style="340" customWidth="1"/>
    <col min="15619" max="15619" width="9.77734375" style="340" customWidth="1"/>
    <col min="15620" max="15620" width="12" style="340" bestFit="1" customWidth="1"/>
    <col min="15621" max="15621" width="13.109375" style="340" customWidth="1"/>
    <col min="15622" max="15622" width="21" style="340" customWidth="1"/>
    <col min="15623" max="15623" width="13.109375" style="340" bestFit="1" customWidth="1"/>
    <col min="15624" max="15871" width="9.33203125" style="340"/>
    <col min="15872" max="15872" width="8.109375" style="340" customWidth="1"/>
    <col min="15873" max="15873" width="3.77734375" style="340" customWidth="1"/>
    <col min="15874" max="15874" width="37" style="340" customWidth="1"/>
    <col min="15875" max="15875" width="9.77734375" style="340" customWidth="1"/>
    <col min="15876" max="15876" width="12" style="340" bestFit="1" customWidth="1"/>
    <col min="15877" max="15877" width="13.109375" style="340" customWidth="1"/>
    <col min="15878" max="15878" width="21" style="340" customWidth="1"/>
    <col min="15879" max="15879" width="13.109375" style="340" bestFit="1" customWidth="1"/>
    <col min="15880" max="16127" width="9.33203125" style="340"/>
    <col min="16128" max="16128" width="8.109375" style="340" customWidth="1"/>
    <col min="16129" max="16129" width="3.77734375" style="340" customWidth="1"/>
    <col min="16130" max="16130" width="37" style="340" customWidth="1"/>
    <col min="16131" max="16131" width="9.77734375" style="340" customWidth="1"/>
    <col min="16132" max="16132" width="12" style="340" bestFit="1" customWidth="1"/>
    <col min="16133" max="16133" width="13.109375" style="340" customWidth="1"/>
    <col min="16134" max="16134" width="21" style="340" customWidth="1"/>
    <col min="16135" max="16135" width="13.109375" style="340" bestFit="1" customWidth="1"/>
    <col min="16136" max="16384" width="9.33203125" style="340"/>
  </cols>
  <sheetData>
    <row r="1" spans="1:7" ht="20.399999999999999">
      <c r="A1" s="339" t="str">
        <f>'B-M0200'!A1:B1</f>
        <v>CONTRACT NO:LDPWRI-ROADS/18016</v>
      </c>
      <c r="F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MUSINA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5"/>
      <c r="B6" s="346"/>
      <c r="C6" s="353"/>
      <c r="D6" s="302"/>
      <c r="E6" s="331"/>
      <c r="F6" s="331"/>
      <c r="G6" s="428"/>
    </row>
    <row r="7" spans="1:7">
      <c r="A7" s="345" t="s">
        <v>610</v>
      </c>
      <c r="B7" s="339" t="s">
        <v>629</v>
      </c>
      <c r="C7" s="297"/>
      <c r="D7" s="302"/>
      <c r="E7" s="347"/>
      <c r="F7" s="331"/>
      <c r="G7" s="387"/>
    </row>
    <row r="8" spans="1:7">
      <c r="A8" s="345"/>
      <c r="B8" s="348"/>
      <c r="C8" s="349"/>
      <c r="D8" s="302"/>
      <c r="E8" s="347"/>
      <c r="F8" s="331"/>
      <c r="G8" s="387"/>
    </row>
    <row r="9" spans="1:7">
      <c r="A9" s="345" t="s">
        <v>611</v>
      </c>
      <c r="B9" s="339" t="s">
        <v>630</v>
      </c>
      <c r="C9" s="297"/>
      <c r="D9" s="302"/>
      <c r="E9" s="347"/>
      <c r="F9" s="331"/>
      <c r="G9" s="387"/>
    </row>
    <row r="10" spans="1:7">
      <c r="A10" s="345"/>
      <c r="B10" s="339" t="s">
        <v>631</v>
      </c>
      <c r="D10" s="302"/>
      <c r="E10" s="347"/>
      <c r="F10" s="331"/>
      <c r="G10" s="387"/>
    </row>
    <row r="11" spans="1:7">
      <c r="A11" s="345"/>
      <c r="B11" s="339" t="s">
        <v>632</v>
      </c>
      <c r="C11" s="297"/>
      <c r="D11" s="302"/>
      <c r="E11" s="347"/>
      <c r="F11" s="331"/>
      <c r="G11" s="387"/>
    </row>
    <row r="12" spans="1:7">
      <c r="A12" s="345"/>
      <c r="C12" s="350"/>
      <c r="D12" s="302"/>
      <c r="E12" s="347"/>
      <c r="F12" s="331"/>
      <c r="G12" s="387"/>
    </row>
    <row r="13" spans="1:7">
      <c r="A13" s="345"/>
      <c r="B13" s="348" t="s">
        <v>606</v>
      </c>
      <c r="C13" s="340" t="s">
        <v>633</v>
      </c>
      <c r="D13" s="302" t="s">
        <v>568</v>
      </c>
      <c r="E13" s="351"/>
      <c r="F13" s="351">
        <v>-5000</v>
      </c>
      <c r="G13" s="352" t="s">
        <v>534</v>
      </c>
    </row>
    <row r="14" spans="1:7">
      <c r="A14" s="345"/>
      <c r="B14" s="348"/>
      <c r="D14" s="302"/>
      <c r="E14" s="331"/>
      <c r="F14" s="331"/>
      <c r="G14" s="331"/>
    </row>
    <row r="15" spans="1:7">
      <c r="A15" s="345"/>
      <c r="B15" s="348" t="s">
        <v>612</v>
      </c>
      <c r="C15" s="340" t="s">
        <v>634</v>
      </c>
      <c r="D15" s="302" t="s">
        <v>568</v>
      </c>
      <c r="E15" s="351"/>
      <c r="F15" s="351">
        <v>-10000</v>
      </c>
      <c r="G15" s="352" t="s">
        <v>534</v>
      </c>
    </row>
    <row r="16" spans="1:7">
      <c r="A16" s="345"/>
      <c r="B16" s="348"/>
      <c r="C16" s="340" t="s">
        <v>635</v>
      </c>
      <c r="D16" s="302"/>
      <c r="E16" s="351"/>
      <c r="F16" s="351"/>
      <c r="G16" s="331"/>
    </row>
    <row r="17" spans="1:7">
      <c r="A17" s="345"/>
      <c r="B17" s="346"/>
      <c r="C17" s="353"/>
      <c r="D17" s="302"/>
      <c r="E17" s="351"/>
      <c r="F17" s="351"/>
      <c r="G17" s="331"/>
    </row>
    <row r="18" spans="1:7">
      <c r="A18" s="345"/>
      <c r="B18" s="354" t="s">
        <v>636</v>
      </c>
      <c r="C18" s="307" t="s">
        <v>637</v>
      </c>
      <c r="D18" s="302" t="s">
        <v>568</v>
      </c>
      <c r="E18" s="351"/>
      <c r="F18" s="351">
        <v>-30000</v>
      </c>
      <c r="G18" s="352" t="s">
        <v>534</v>
      </c>
    </row>
    <row r="19" spans="1:7">
      <c r="A19" s="345"/>
      <c r="B19" s="355"/>
      <c r="C19" s="301"/>
      <c r="D19" s="356"/>
      <c r="E19" s="351"/>
      <c r="F19" s="351"/>
      <c r="G19" s="331"/>
    </row>
    <row r="20" spans="1:7">
      <c r="A20" s="345" t="s">
        <v>686</v>
      </c>
      <c r="B20" s="346" t="s">
        <v>638</v>
      </c>
      <c r="C20" s="301"/>
      <c r="D20" s="302"/>
      <c r="E20" s="351"/>
      <c r="F20" s="351"/>
      <c r="G20" s="331"/>
    </row>
    <row r="21" spans="1:7">
      <c r="A21" s="345"/>
      <c r="B21" s="355"/>
      <c r="C21" s="301"/>
      <c r="D21" s="302"/>
      <c r="E21" s="351"/>
      <c r="F21" s="351"/>
      <c r="G21" s="331"/>
    </row>
    <row r="22" spans="1:7">
      <c r="A22" s="345"/>
      <c r="B22" s="348" t="s">
        <v>606</v>
      </c>
      <c r="C22" s="307" t="s">
        <v>639</v>
      </c>
      <c r="D22" s="302" t="s">
        <v>568</v>
      </c>
      <c r="E22" s="351"/>
      <c r="F22" s="351">
        <v>-10000</v>
      </c>
      <c r="G22" s="352" t="s">
        <v>534</v>
      </c>
    </row>
    <row r="23" spans="1:7">
      <c r="A23" s="345"/>
      <c r="B23" s="348"/>
      <c r="C23" s="316" t="s">
        <v>640</v>
      </c>
      <c r="D23" s="356"/>
      <c r="E23" s="351"/>
      <c r="F23" s="351"/>
      <c r="G23" s="331"/>
    </row>
    <row r="24" spans="1:7">
      <c r="A24" s="345"/>
      <c r="B24" s="348"/>
      <c r="C24" s="353"/>
      <c r="D24" s="302"/>
      <c r="E24" s="351"/>
      <c r="F24" s="351"/>
      <c r="G24" s="331"/>
    </row>
    <row r="25" spans="1:7">
      <c r="A25" s="345"/>
      <c r="B25" s="348" t="s">
        <v>612</v>
      </c>
      <c r="C25" s="349" t="s">
        <v>641</v>
      </c>
      <c r="D25" s="302" t="s">
        <v>568</v>
      </c>
      <c r="E25" s="351"/>
      <c r="F25" s="351">
        <v>-5000</v>
      </c>
      <c r="G25" s="352" t="s">
        <v>534</v>
      </c>
    </row>
    <row r="26" spans="1:7">
      <c r="A26" s="345"/>
      <c r="B26" s="348"/>
      <c r="C26" s="353" t="s">
        <v>642</v>
      </c>
      <c r="D26" s="302"/>
      <c r="E26" s="351"/>
      <c r="F26" s="351"/>
      <c r="G26" s="331"/>
    </row>
    <row r="27" spans="1:7">
      <c r="A27" s="345"/>
      <c r="B27" s="346"/>
      <c r="C27" s="301"/>
      <c r="D27" s="356"/>
      <c r="E27" s="351"/>
      <c r="F27" s="351"/>
      <c r="G27" s="331"/>
    </row>
    <row r="28" spans="1:7">
      <c r="A28" s="345"/>
      <c r="B28" s="354" t="s">
        <v>636</v>
      </c>
      <c r="C28" s="358" t="s">
        <v>643</v>
      </c>
      <c r="D28" s="302" t="s">
        <v>568</v>
      </c>
      <c r="E28" s="351"/>
      <c r="F28" s="351">
        <v>-5000</v>
      </c>
      <c r="G28" s="352" t="s">
        <v>534</v>
      </c>
    </row>
    <row r="29" spans="1:7">
      <c r="A29" s="345"/>
      <c r="B29" s="355"/>
      <c r="C29" s="349"/>
      <c r="D29" s="356"/>
      <c r="E29" s="351"/>
      <c r="F29" s="351"/>
      <c r="G29" s="331"/>
    </row>
    <row r="30" spans="1:7">
      <c r="A30" s="345"/>
      <c r="B30" s="355" t="s">
        <v>644</v>
      </c>
      <c r="C30" s="307" t="s">
        <v>645</v>
      </c>
      <c r="D30" s="302" t="s">
        <v>568</v>
      </c>
      <c r="E30" s="351"/>
      <c r="F30" s="351">
        <v>-10000</v>
      </c>
      <c r="G30" s="352" t="s">
        <v>534</v>
      </c>
    </row>
    <row r="31" spans="1:7">
      <c r="A31" s="345"/>
      <c r="B31" s="355"/>
      <c r="C31" s="301"/>
      <c r="D31" s="302"/>
      <c r="E31" s="351"/>
      <c r="F31" s="351"/>
      <c r="G31" s="331"/>
    </row>
    <row r="32" spans="1:7">
      <c r="A32" s="345"/>
      <c r="B32" s="359" t="s">
        <v>646</v>
      </c>
      <c r="C32" s="349" t="s">
        <v>647</v>
      </c>
      <c r="D32" s="302" t="s">
        <v>568</v>
      </c>
      <c r="E32" s="351"/>
      <c r="F32" s="351">
        <v>-5000</v>
      </c>
      <c r="G32" s="352" t="s">
        <v>534</v>
      </c>
    </row>
    <row r="33" spans="1:7">
      <c r="A33" s="345"/>
      <c r="B33" s="348"/>
      <c r="C33" s="349"/>
      <c r="D33" s="302"/>
      <c r="E33" s="351"/>
      <c r="F33" s="351"/>
      <c r="G33" s="331"/>
    </row>
    <row r="34" spans="1:7">
      <c r="A34" s="345"/>
      <c r="B34" s="348" t="s">
        <v>367</v>
      </c>
      <c r="C34" s="360" t="s">
        <v>648</v>
      </c>
      <c r="D34" s="302" t="s">
        <v>568</v>
      </c>
      <c r="E34" s="351"/>
      <c r="F34" s="351">
        <v>-5000</v>
      </c>
      <c r="G34" s="352" t="s">
        <v>534</v>
      </c>
    </row>
    <row r="35" spans="1:7">
      <c r="A35" s="345"/>
      <c r="B35" s="348"/>
      <c r="C35" s="360" t="s">
        <v>649</v>
      </c>
      <c r="D35" s="302"/>
      <c r="E35" s="351"/>
      <c r="F35" s="351"/>
      <c r="G35" s="331"/>
    </row>
    <row r="36" spans="1:7">
      <c r="A36" s="345"/>
      <c r="B36" s="348"/>
      <c r="C36" s="360" t="s">
        <v>650</v>
      </c>
      <c r="D36" s="302"/>
      <c r="E36" s="351"/>
      <c r="F36" s="351"/>
      <c r="G36" s="331"/>
    </row>
    <row r="37" spans="1:7">
      <c r="A37" s="345"/>
      <c r="B37" s="348"/>
      <c r="C37" s="340" t="s">
        <v>651</v>
      </c>
      <c r="D37" s="302"/>
      <c r="E37" s="351"/>
      <c r="F37" s="351"/>
      <c r="G37" s="331"/>
    </row>
    <row r="38" spans="1:7">
      <c r="A38" s="345"/>
      <c r="B38" s="348"/>
      <c r="C38" s="349"/>
      <c r="D38" s="302"/>
      <c r="E38" s="351"/>
      <c r="F38" s="351"/>
      <c r="G38" s="331"/>
    </row>
    <row r="39" spans="1:7">
      <c r="A39" s="345" t="s">
        <v>691</v>
      </c>
      <c r="B39" s="339" t="s">
        <v>652</v>
      </c>
      <c r="C39" s="297"/>
      <c r="D39" s="302"/>
      <c r="E39" s="351"/>
      <c r="F39" s="351"/>
      <c r="G39" s="352"/>
    </row>
    <row r="40" spans="1:7" ht="9" customHeight="1">
      <c r="A40" s="345"/>
      <c r="D40" s="302"/>
      <c r="E40" s="351"/>
      <c r="F40" s="351"/>
      <c r="G40" s="331"/>
    </row>
    <row r="41" spans="1:7">
      <c r="A41" s="345"/>
      <c r="B41" s="348" t="s">
        <v>606</v>
      </c>
      <c r="C41" s="340" t="s">
        <v>653</v>
      </c>
      <c r="D41" s="302" t="s">
        <v>568</v>
      </c>
      <c r="E41" s="351"/>
      <c r="F41" s="351">
        <v>-1000</v>
      </c>
      <c r="G41" s="352" t="s">
        <v>534</v>
      </c>
    </row>
    <row r="42" spans="1:7" ht="9" customHeight="1">
      <c r="A42" s="345"/>
      <c r="B42" s="348"/>
      <c r="D42" s="302"/>
      <c r="E42" s="351"/>
      <c r="F42" s="351"/>
      <c r="G42" s="331"/>
    </row>
    <row r="43" spans="1:7">
      <c r="A43" s="345"/>
      <c r="B43" s="348" t="s">
        <v>612</v>
      </c>
      <c r="C43" s="340" t="s">
        <v>654</v>
      </c>
      <c r="D43" s="302" t="s">
        <v>568</v>
      </c>
      <c r="E43" s="351"/>
      <c r="F43" s="351">
        <v>-1000</v>
      </c>
      <c r="G43" s="352" t="s">
        <v>534</v>
      </c>
    </row>
    <row r="44" spans="1:7" ht="9.75" customHeight="1">
      <c r="A44" s="345"/>
      <c r="B44" s="346"/>
      <c r="D44" s="302"/>
      <c r="E44" s="351"/>
      <c r="F44" s="351"/>
      <c r="G44" s="331"/>
    </row>
    <row r="45" spans="1:7">
      <c r="A45" s="345"/>
      <c r="B45" s="354" t="s">
        <v>636</v>
      </c>
      <c r="C45" s="340" t="s">
        <v>655</v>
      </c>
      <c r="D45" s="302" t="s">
        <v>568</v>
      </c>
      <c r="E45" s="351"/>
      <c r="F45" s="351">
        <v>-1000</v>
      </c>
      <c r="G45" s="352" t="s">
        <v>534</v>
      </c>
    </row>
    <row r="46" spans="1:7">
      <c r="A46" s="345"/>
      <c r="B46" s="355"/>
      <c r="D46" s="302"/>
      <c r="E46" s="351"/>
      <c r="F46" s="351"/>
      <c r="G46" s="331"/>
    </row>
    <row r="47" spans="1:7">
      <c r="A47" s="345"/>
      <c r="B47" s="355" t="s">
        <v>644</v>
      </c>
      <c r="C47" s="340" t="s">
        <v>656</v>
      </c>
      <c r="D47" s="302" t="s">
        <v>568</v>
      </c>
      <c r="E47" s="351"/>
      <c r="F47" s="351">
        <v>-1000</v>
      </c>
      <c r="G47" s="352" t="s">
        <v>534</v>
      </c>
    </row>
    <row r="48" spans="1:7" ht="36" customHeight="1">
      <c r="A48" s="345"/>
      <c r="B48" s="355"/>
      <c r="C48" s="358" t="s">
        <v>657</v>
      </c>
      <c r="D48" s="302"/>
      <c r="E48" s="351"/>
      <c r="F48" s="331"/>
      <c r="G48" s="387"/>
    </row>
    <row r="49" spans="1:7" ht="13.8" thickBot="1">
      <c r="A49" s="469"/>
      <c r="B49" s="470"/>
      <c r="C49" s="471"/>
      <c r="D49" s="474"/>
      <c r="E49" s="475"/>
      <c r="F49" s="472"/>
      <c r="G49" s="473"/>
    </row>
    <row r="50" spans="1:7" ht="21.75" customHeight="1" thickBot="1">
      <c r="A50" s="458" t="s">
        <v>579</v>
      </c>
      <c r="B50" s="459"/>
      <c r="C50" s="460" t="s">
        <v>658</v>
      </c>
      <c r="D50" s="461"/>
      <c r="E50" s="462"/>
      <c r="F50" s="463"/>
      <c r="G50" s="464">
        <f>SUM(G6:G47)</f>
        <v>0</v>
      </c>
    </row>
    <row r="51" spans="1:7">
      <c r="A51" s="465"/>
      <c r="B51" s="465"/>
      <c r="C51" s="465"/>
      <c r="D51" s="466"/>
      <c r="E51" s="466"/>
      <c r="F51" s="467"/>
      <c r="G51" s="468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39" customWidth="1"/>
    <col min="2" max="2" width="3.77734375" style="339" customWidth="1"/>
    <col min="3" max="3" width="37" style="340" customWidth="1"/>
    <col min="4" max="4" width="8.109375" style="341" customWidth="1"/>
    <col min="5" max="5" width="12" style="341" bestFit="1" customWidth="1"/>
    <col min="6" max="6" width="13.109375" style="361" customWidth="1"/>
    <col min="7" max="7" width="21" style="342" customWidth="1"/>
    <col min="8" max="8" width="13.109375" style="340" bestFit="1" customWidth="1"/>
    <col min="9" max="256" width="9.33203125" style="340"/>
    <col min="257" max="257" width="8.109375" style="340" customWidth="1"/>
    <col min="258" max="258" width="3.77734375" style="340" customWidth="1"/>
    <col min="259" max="259" width="37" style="340" customWidth="1"/>
    <col min="260" max="260" width="8.109375" style="340" customWidth="1"/>
    <col min="261" max="261" width="12" style="340" bestFit="1" customWidth="1"/>
    <col min="262" max="262" width="13.109375" style="340" customWidth="1"/>
    <col min="263" max="263" width="21" style="340" customWidth="1"/>
    <col min="264" max="264" width="13.109375" style="340" bestFit="1" customWidth="1"/>
    <col min="265" max="512" width="9.33203125" style="340"/>
    <col min="513" max="513" width="8.109375" style="340" customWidth="1"/>
    <col min="514" max="514" width="3.77734375" style="340" customWidth="1"/>
    <col min="515" max="515" width="37" style="340" customWidth="1"/>
    <col min="516" max="516" width="8.109375" style="340" customWidth="1"/>
    <col min="517" max="517" width="12" style="340" bestFit="1" customWidth="1"/>
    <col min="518" max="518" width="13.109375" style="340" customWidth="1"/>
    <col min="519" max="519" width="21" style="340" customWidth="1"/>
    <col min="520" max="520" width="13.109375" style="340" bestFit="1" customWidth="1"/>
    <col min="521" max="768" width="9.33203125" style="340"/>
    <col min="769" max="769" width="8.109375" style="340" customWidth="1"/>
    <col min="770" max="770" width="3.77734375" style="340" customWidth="1"/>
    <col min="771" max="771" width="37" style="340" customWidth="1"/>
    <col min="772" max="772" width="8.109375" style="340" customWidth="1"/>
    <col min="773" max="773" width="12" style="340" bestFit="1" customWidth="1"/>
    <col min="774" max="774" width="13.109375" style="340" customWidth="1"/>
    <col min="775" max="775" width="21" style="340" customWidth="1"/>
    <col min="776" max="776" width="13.109375" style="340" bestFit="1" customWidth="1"/>
    <col min="777" max="1024" width="9.33203125" style="340"/>
    <col min="1025" max="1025" width="8.109375" style="340" customWidth="1"/>
    <col min="1026" max="1026" width="3.77734375" style="340" customWidth="1"/>
    <col min="1027" max="1027" width="37" style="340" customWidth="1"/>
    <col min="1028" max="1028" width="8.109375" style="340" customWidth="1"/>
    <col min="1029" max="1029" width="12" style="340" bestFit="1" customWidth="1"/>
    <col min="1030" max="1030" width="13.109375" style="340" customWidth="1"/>
    <col min="1031" max="1031" width="21" style="340" customWidth="1"/>
    <col min="1032" max="1032" width="13.109375" style="340" bestFit="1" customWidth="1"/>
    <col min="1033" max="1280" width="9.33203125" style="340"/>
    <col min="1281" max="1281" width="8.109375" style="340" customWidth="1"/>
    <col min="1282" max="1282" width="3.77734375" style="340" customWidth="1"/>
    <col min="1283" max="1283" width="37" style="340" customWidth="1"/>
    <col min="1284" max="1284" width="8.109375" style="340" customWidth="1"/>
    <col min="1285" max="1285" width="12" style="340" bestFit="1" customWidth="1"/>
    <col min="1286" max="1286" width="13.109375" style="340" customWidth="1"/>
    <col min="1287" max="1287" width="21" style="340" customWidth="1"/>
    <col min="1288" max="1288" width="13.109375" style="340" bestFit="1" customWidth="1"/>
    <col min="1289" max="1536" width="9.33203125" style="340"/>
    <col min="1537" max="1537" width="8.109375" style="340" customWidth="1"/>
    <col min="1538" max="1538" width="3.77734375" style="340" customWidth="1"/>
    <col min="1539" max="1539" width="37" style="340" customWidth="1"/>
    <col min="1540" max="1540" width="8.109375" style="340" customWidth="1"/>
    <col min="1541" max="1541" width="12" style="340" bestFit="1" customWidth="1"/>
    <col min="1542" max="1542" width="13.109375" style="340" customWidth="1"/>
    <col min="1543" max="1543" width="21" style="340" customWidth="1"/>
    <col min="1544" max="1544" width="13.109375" style="340" bestFit="1" customWidth="1"/>
    <col min="1545" max="1792" width="9.33203125" style="340"/>
    <col min="1793" max="1793" width="8.109375" style="340" customWidth="1"/>
    <col min="1794" max="1794" width="3.77734375" style="340" customWidth="1"/>
    <col min="1795" max="1795" width="37" style="340" customWidth="1"/>
    <col min="1796" max="1796" width="8.109375" style="340" customWidth="1"/>
    <col min="1797" max="1797" width="12" style="340" bestFit="1" customWidth="1"/>
    <col min="1798" max="1798" width="13.109375" style="340" customWidth="1"/>
    <col min="1799" max="1799" width="21" style="340" customWidth="1"/>
    <col min="1800" max="1800" width="13.109375" style="340" bestFit="1" customWidth="1"/>
    <col min="1801" max="2048" width="9.33203125" style="340"/>
    <col min="2049" max="2049" width="8.109375" style="340" customWidth="1"/>
    <col min="2050" max="2050" width="3.77734375" style="340" customWidth="1"/>
    <col min="2051" max="2051" width="37" style="340" customWidth="1"/>
    <col min="2052" max="2052" width="8.109375" style="340" customWidth="1"/>
    <col min="2053" max="2053" width="12" style="340" bestFit="1" customWidth="1"/>
    <col min="2054" max="2054" width="13.109375" style="340" customWidth="1"/>
    <col min="2055" max="2055" width="21" style="340" customWidth="1"/>
    <col min="2056" max="2056" width="13.109375" style="340" bestFit="1" customWidth="1"/>
    <col min="2057" max="2304" width="9.33203125" style="340"/>
    <col min="2305" max="2305" width="8.109375" style="340" customWidth="1"/>
    <col min="2306" max="2306" width="3.77734375" style="340" customWidth="1"/>
    <col min="2307" max="2307" width="37" style="340" customWidth="1"/>
    <col min="2308" max="2308" width="8.109375" style="340" customWidth="1"/>
    <col min="2309" max="2309" width="12" style="340" bestFit="1" customWidth="1"/>
    <col min="2310" max="2310" width="13.109375" style="340" customWidth="1"/>
    <col min="2311" max="2311" width="21" style="340" customWidth="1"/>
    <col min="2312" max="2312" width="13.109375" style="340" bestFit="1" customWidth="1"/>
    <col min="2313" max="2560" width="9.33203125" style="340"/>
    <col min="2561" max="2561" width="8.109375" style="340" customWidth="1"/>
    <col min="2562" max="2562" width="3.77734375" style="340" customWidth="1"/>
    <col min="2563" max="2563" width="37" style="340" customWidth="1"/>
    <col min="2564" max="2564" width="8.109375" style="340" customWidth="1"/>
    <col min="2565" max="2565" width="12" style="340" bestFit="1" customWidth="1"/>
    <col min="2566" max="2566" width="13.109375" style="340" customWidth="1"/>
    <col min="2567" max="2567" width="21" style="340" customWidth="1"/>
    <col min="2568" max="2568" width="13.109375" style="340" bestFit="1" customWidth="1"/>
    <col min="2569" max="2816" width="9.33203125" style="340"/>
    <col min="2817" max="2817" width="8.109375" style="340" customWidth="1"/>
    <col min="2818" max="2818" width="3.77734375" style="340" customWidth="1"/>
    <col min="2819" max="2819" width="37" style="340" customWidth="1"/>
    <col min="2820" max="2820" width="8.109375" style="340" customWidth="1"/>
    <col min="2821" max="2821" width="12" style="340" bestFit="1" customWidth="1"/>
    <col min="2822" max="2822" width="13.109375" style="340" customWidth="1"/>
    <col min="2823" max="2823" width="21" style="340" customWidth="1"/>
    <col min="2824" max="2824" width="13.109375" style="340" bestFit="1" customWidth="1"/>
    <col min="2825" max="3072" width="9.33203125" style="340"/>
    <col min="3073" max="3073" width="8.109375" style="340" customWidth="1"/>
    <col min="3074" max="3074" width="3.77734375" style="340" customWidth="1"/>
    <col min="3075" max="3075" width="37" style="340" customWidth="1"/>
    <col min="3076" max="3076" width="8.109375" style="340" customWidth="1"/>
    <col min="3077" max="3077" width="12" style="340" bestFit="1" customWidth="1"/>
    <col min="3078" max="3078" width="13.109375" style="340" customWidth="1"/>
    <col min="3079" max="3079" width="21" style="340" customWidth="1"/>
    <col min="3080" max="3080" width="13.109375" style="340" bestFit="1" customWidth="1"/>
    <col min="3081" max="3328" width="9.33203125" style="340"/>
    <col min="3329" max="3329" width="8.109375" style="340" customWidth="1"/>
    <col min="3330" max="3330" width="3.77734375" style="340" customWidth="1"/>
    <col min="3331" max="3331" width="37" style="340" customWidth="1"/>
    <col min="3332" max="3332" width="8.109375" style="340" customWidth="1"/>
    <col min="3333" max="3333" width="12" style="340" bestFit="1" customWidth="1"/>
    <col min="3334" max="3334" width="13.109375" style="340" customWidth="1"/>
    <col min="3335" max="3335" width="21" style="340" customWidth="1"/>
    <col min="3336" max="3336" width="13.109375" style="340" bestFit="1" customWidth="1"/>
    <col min="3337" max="3584" width="9.33203125" style="340"/>
    <col min="3585" max="3585" width="8.109375" style="340" customWidth="1"/>
    <col min="3586" max="3586" width="3.77734375" style="340" customWidth="1"/>
    <col min="3587" max="3587" width="37" style="340" customWidth="1"/>
    <col min="3588" max="3588" width="8.109375" style="340" customWidth="1"/>
    <col min="3589" max="3589" width="12" style="340" bestFit="1" customWidth="1"/>
    <col min="3590" max="3590" width="13.109375" style="340" customWidth="1"/>
    <col min="3591" max="3591" width="21" style="340" customWidth="1"/>
    <col min="3592" max="3592" width="13.109375" style="340" bestFit="1" customWidth="1"/>
    <col min="3593" max="3840" width="9.33203125" style="340"/>
    <col min="3841" max="3841" width="8.109375" style="340" customWidth="1"/>
    <col min="3842" max="3842" width="3.77734375" style="340" customWidth="1"/>
    <col min="3843" max="3843" width="37" style="340" customWidth="1"/>
    <col min="3844" max="3844" width="8.109375" style="340" customWidth="1"/>
    <col min="3845" max="3845" width="12" style="340" bestFit="1" customWidth="1"/>
    <col min="3846" max="3846" width="13.109375" style="340" customWidth="1"/>
    <col min="3847" max="3847" width="21" style="340" customWidth="1"/>
    <col min="3848" max="3848" width="13.109375" style="340" bestFit="1" customWidth="1"/>
    <col min="3849" max="4096" width="9.33203125" style="340"/>
    <col min="4097" max="4097" width="8.109375" style="340" customWidth="1"/>
    <col min="4098" max="4098" width="3.77734375" style="340" customWidth="1"/>
    <col min="4099" max="4099" width="37" style="340" customWidth="1"/>
    <col min="4100" max="4100" width="8.109375" style="340" customWidth="1"/>
    <col min="4101" max="4101" width="12" style="340" bestFit="1" customWidth="1"/>
    <col min="4102" max="4102" width="13.109375" style="340" customWidth="1"/>
    <col min="4103" max="4103" width="21" style="340" customWidth="1"/>
    <col min="4104" max="4104" width="13.109375" style="340" bestFit="1" customWidth="1"/>
    <col min="4105" max="4352" width="9.33203125" style="340"/>
    <col min="4353" max="4353" width="8.109375" style="340" customWidth="1"/>
    <col min="4354" max="4354" width="3.77734375" style="340" customWidth="1"/>
    <col min="4355" max="4355" width="37" style="340" customWidth="1"/>
    <col min="4356" max="4356" width="8.109375" style="340" customWidth="1"/>
    <col min="4357" max="4357" width="12" style="340" bestFit="1" customWidth="1"/>
    <col min="4358" max="4358" width="13.109375" style="340" customWidth="1"/>
    <col min="4359" max="4359" width="21" style="340" customWidth="1"/>
    <col min="4360" max="4360" width="13.109375" style="340" bestFit="1" customWidth="1"/>
    <col min="4361" max="4608" width="9.33203125" style="340"/>
    <col min="4609" max="4609" width="8.109375" style="340" customWidth="1"/>
    <col min="4610" max="4610" width="3.77734375" style="340" customWidth="1"/>
    <col min="4611" max="4611" width="37" style="340" customWidth="1"/>
    <col min="4612" max="4612" width="8.109375" style="340" customWidth="1"/>
    <col min="4613" max="4613" width="12" style="340" bestFit="1" customWidth="1"/>
    <col min="4614" max="4614" width="13.109375" style="340" customWidth="1"/>
    <col min="4615" max="4615" width="21" style="340" customWidth="1"/>
    <col min="4616" max="4616" width="13.109375" style="340" bestFit="1" customWidth="1"/>
    <col min="4617" max="4864" width="9.33203125" style="340"/>
    <col min="4865" max="4865" width="8.109375" style="340" customWidth="1"/>
    <col min="4866" max="4866" width="3.77734375" style="340" customWidth="1"/>
    <col min="4867" max="4867" width="37" style="340" customWidth="1"/>
    <col min="4868" max="4868" width="8.109375" style="340" customWidth="1"/>
    <col min="4869" max="4869" width="12" style="340" bestFit="1" customWidth="1"/>
    <col min="4870" max="4870" width="13.109375" style="340" customWidth="1"/>
    <col min="4871" max="4871" width="21" style="340" customWidth="1"/>
    <col min="4872" max="4872" width="13.109375" style="340" bestFit="1" customWidth="1"/>
    <col min="4873" max="5120" width="9.33203125" style="340"/>
    <col min="5121" max="5121" width="8.109375" style="340" customWidth="1"/>
    <col min="5122" max="5122" width="3.77734375" style="340" customWidth="1"/>
    <col min="5123" max="5123" width="37" style="340" customWidth="1"/>
    <col min="5124" max="5124" width="8.109375" style="340" customWidth="1"/>
    <col min="5125" max="5125" width="12" style="340" bestFit="1" customWidth="1"/>
    <col min="5126" max="5126" width="13.109375" style="340" customWidth="1"/>
    <col min="5127" max="5127" width="21" style="340" customWidth="1"/>
    <col min="5128" max="5128" width="13.109375" style="340" bestFit="1" customWidth="1"/>
    <col min="5129" max="5376" width="9.33203125" style="340"/>
    <col min="5377" max="5377" width="8.109375" style="340" customWidth="1"/>
    <col min="5378" max="5378" width="3.77734375" style="340" customWidth="1"/>
    <col min="5379" max="5379" width="37" style="340" customWidth="1"/>
    <col min="5380" max="5380" width="8.109375" style="340" customWidth="1"/>
    <col min="5381" max="5381" width="12" style="340" bestFit="1" customWidth="1"/>
    <col min="5382" max="5382" width="13.109375" style="340" customWidth="1"/>
    <col min="5383" max="5383" width="21" style="340" customWidth="1"/>
    <col min="5384" max="5384" width="13.109375" style="340" bestFit="1" customWidth="1"/>
    <col min="5385" max="5632" width="9.33203125" style="340"/>
    <col min="5633" max="5633" width="8.109375" style="340" customWidth="1"/>
    <col min="5634" max="5634" width="3.77734375" style="340" customWidth="1"/>
    <col min="5635" max="5635" width="37" style="340" customWidth="1"/>
    <col min="5636" max="5636" width="8.109375" style="340" customWidth="1"/>
    <col min="5637" max="5637" width="12" style="340" bestFit="1" customWidth="1"/>
    <col min="5638" max="5638" width="13.109375" style="340" customWidth="1"/>
    <col min="5639" max="5639" width="21" style="340" customWidth="1"/>
    <col min="5640" max="5640" width="13.109375" style="340" bestFit="1" customWidth="1"/>
    <col min="5641" max="5888" width="9.33203125" style="340"/>
    <col min="5889" max="5889" width="8.109375" style="340" customWidth="1"/>
    <col min="5890" max="5890" width="3.77734375" style="340" customWidth="1"/>
    <col min="5891" max="5891" width="37" style="340" customWidth="1"/>
    <col min="5892" max="5892" width="8.109375" style="340" customWidth="1"/>
    <col min="5893" max="5893" width="12" style="340" bestFit="1" customWidth="1"/>
    <col min="5894" max="5894" width="13.109375" style="340" customWidth="1"/>
    <col min="5895" max="5895" width="21" style="340" customWidth="1"/>
    <col min="5896" max="5896" width="13.109375" style="340" bestFit="1" customWidth="1"/>
    <col min="5897" max="6144" width="9.33203125" style="340"/>
    <col min="6145" max="6145" width="8.109375" style="340" customWidth="1"/>
    <col min="6146" max="6146" width="3.77734375" style="340" customWidth="1"/>
    <col min="6147" max="6147" width="37" style="340" customWidth="1"/>
    <col min="6148" max="6148" width="8.109375" style="340" customWidth="1"/>
    <col min="6149" max="6149" width="12" style="340" bestFit="1" customWidth="1"/>
    <col min="6150" max="6150" width="13.109375" style="340" customWidth="1"/>
    <col min="6151" max="6151" width="21" style="340" customWidth="1"/>
    <col min="6152" max="6152" width="13.109375" style="340" bestFit="1" customWidth="1"/>
    <col min="6153" max="6400" width="9.33203125" style="340"/>
    <col min="6401" max="6401" width="8.109375" style="340" customWidth="1"/>
    <col min="6402" max="6402" width="3.77734375" style="340" customWidth="1"/>
    <col min="6403" max="6403" width="37" style="340" customWidth="1"/>
    <col min="6404" max="6404" width="8.109375" style="340" customWidth="1"/>
    <col min="6405" max="6405" width="12" style="340" bestFit="1" customWidth="1"/>
    <col min="6406" max="6406" width="13.109375" style="340" customWidth="1"/>
    <col min="6407" max="6407" width="21" style="340" customWidth="1"/>
    <col min="6408" max="6408" width="13.109375" style="340" bestFit="1" customWidth="1"/>
    <col min="6409" max="6656" width="9.33203125" style="340"/>
    <col min="6657" max="6657" width="8.109375" style="340" customWidth="1"/>
    <col min="6658" max="6658" width="3.77734375" style="340" customWidth="1"/>
    <col min="6659" max="6659" width="37" style="340" customWidth="1"/>
    <col min="6660" max="6660" width="8.109375" style="340" customWidth="1"/>
    <col min="6661" max="6661" width="12" style="340" bestFit="1" customWidth="1"/>
    <col min="6662" max="6662" width="13.109375" style="340" customWidth="1"/>
    <col min="6663" max="6663" width="21" style="340" customWidth="1"/>
    <col min="6664" max="6664" width="13.109375" style="340" bestFit="1" customWidth="1"/>
    <col min="6665" max="6912" width="9.33203125" style="340"/>
    <col min="6913" max="6913" width="8.109375" style="340" customWidth="1"/>
    <col min="6914" max="6914" width="3.77734375" style="340" customWidth="1"/>
    <col min="6915" max="6915" width="37" style="340" customWidth="1"/>
    <col min="6916" max="6916" width="8.109375" style="340" customWidth="1"/>
    <col min="6917" max="6917" width="12" style="340" bestFit="1" customWidth="1"/>
    <col min="6918" max="6918" width="13.109375" style="340" customWidth="1"/>
    <col min="6919" max="6919" width="21" style="340" customWidth="1"/>
    <col min="6920" max="6920" width="13.109375" style="340" bestFit="1" customWidth="1"/>
    <col min="6921" max="7168" width="9.33203125" style="340"/>
    <col min="7169" max="7169" width="8.109375" style="340" customWidth="1"/>
    <col min="7170" max="7170" width="3.77734375" style="340" customWidth="1"/>
    <col min="7171" max="7171" width="37" style="340" customWidth="1"/>
    <col min="7172" max="7172" width="8.109375" style="340" customWidth="1"/>
    <col min="7173" max="7173" width="12" style="340" bestFit="1" customWidth="1"/>
    <col min="7174" max="7174" width="13.109375" style="340" customWidth="1"/>
    <col min="7175" max="7175" width="21" style="340" customWidth="1"/>
    <col min="7176" max="7176" width="13.109375" style="340" bestFit="1" customWidth="1"/>
    <col min="7177" max="7424" width="9.33203125" style="340"/>
    <col min="7425" max="7425" width="8.109375" style="340" customWidth="1"/>
    <col min="7426" max="7426" width="3.77734375" style="340" customWidth="1"/>
    <col min="7427" max="7427" width="37" style="340" customWidth="1"/>
    <col min="7428" max="7428" width="8.109375" style="340" customWidth="1"/>
    <col min="7429" max="7429" width="12" style="340" bestFit="1" customWidth="1"/>
    <col min="7430" max="7430" width="13.109375" style="340" customWidth="1"/>
    <col min="7431" max="7431" width="21" style="340" customWidth="1"/>
    <col min="7432" max="7432" width="13.109375" style="340" bestFit="1" customWidth="1"/>
    <col min="7433" max="7680" width="9.33203125" style="340"/>
    <col min="7681" max="7681" width="8.109375" style="340" customWidth="1"/>
    <col min="7682" max="7682" width="3.77734375" style="340" customWidth="1"/>
    <col min="7683" max="7683" width="37" style="340" customWidth="1"/>
    <col min="7684" max="7684" width="8.109375" style="340" customWidth="1"/>
    <col min="7685" max="7685" width="12" style="340" bestFit="1" customWidth="1"/>
    <col min="7686" max="7686" width="13.109375" style="340" customWidth="1"/>
    <col min="7687" max="7687" width="21" style="340" customWidth="1"/>
    <col min="7688" max="7688" width="13.109375" style="340" bestFit="1" customWidth="1"/>
    <col min="7689" max="7936" width="9.33203125" style="340"/>
    <col min="7937" max="7937" width="8.109375" style="340" customWidth="1"/>
    <col min="7938" max="7938" width="3.77734375" style="340" customWidth="1"/>
    <col min="7939" max="7939" width="37" style="340" customWidth="1"/>
    <col min="7940" max="7940" width="8.109375" style="340" customWidth="1"/>
    <col min="7941" max="7941" width="12" style="340" bestFit="1" customWidth="1"/>
    <col min="7942" max="7942" width="13.109375" style="340" customWidth="1"/>
    <col min="7943" max="7943" width="21" style="340" customWidth="1"/>
    <col min="7944" max="7944" width="13.109375" style="340" bestFit="1" customWidth="1"/>
    <col min="7945" max="8192" width="9.33203125" style="340"/>
    <col min="8193" max="8193" width="8.109375" style="340" customWidth="1"/>
    <col min="8194" max="8194" width="3.77734375" style="340" customWidth="1"/>
    <col min="8195" max="8195" width="37" style="340" customWidth="1"/>
    <col min="8196" max="8196" width="8.109375" style="340" customWidth="1"/>
    <col min="8197" max="8197" width="12" style="340" bestFit="1" customWidth="1"/>
    <col min="8198" max="8198" width="13.109375" style="340" customWidth="1"/>
    <col min="8199" max="8199" width="21" style="340" customWidth="1"/>
    <col min="8200" max="8200" width="13.109375" style="340" bestFit="1" customWidth="1"/>
    <col min="8201" max="8448" width="9.33203125" style="340"/>
    <col min="8449" max="8449" width="8.109375" style="340" customWidth="1"/>
    <col min="8450" max="8450" width="3.77734375" style="340" customWidth="1"/>
    <col min="8451" max="8451" width="37" style="340" customWidth="1"/>
    <col min="8452" max="8452" width="8.109375" style="340" customWidth="1"/>
    <col min="8453" max="8453" width="12" style="340" bestFit="1" customWidth="1"/>
    <col min="8454" max="8454" width="13.109375" style="340" customWidth="1"/>
    <col min="8455" max="8455" width="21" style="340" customWidth="1"/>
    <col min="8456" max="8456" width="13.109375" style="340" bestFit="1" customWidth="1"/>
    <col min="8457" max="8704" width="9.33203125" style="340"/>
    <col min="8705" max="8705" width="8.109375" style="340" customWidth="1"/>
    <col min="8706" max="8706" width="3.77734375" style="340" customWidth="1"/>
    <col min="8707" max="8707" width="37" style="340" customWidth="1"/>
    <col min="8708" max="8708" width="8.109375" style="340" customWidth="1"/>
    <col min="8709" max="8709" width="12" style="340" bestFit="1" customWidth="1"/>
    <col min="8710" max="8710" width="13.109375" style="340" customWidth="1"/>
    <col min="8711" max="8711" width="21" style="340" customWidth="1"/>
    <col min="8712" max="8712" width="13.109375" style="340" bestFit="1" customWidth="1"/>
    <col min="8713" max="8960" width="9.33203125" style="340"/>
    <col min="8961" max="8961" width="8.109375" style="340" customWidth="1"/>
    <col min="8962" max="8962" width="3.77734375" style="340" customWidth="1"/>
    <col min="8963" max="8963" width="37" style="340" customWidth="1"/>
    <col min="8964" max="8964" width="8.109375" style="340" customWidth="1"/>
    <col min="8965" max="8965" width="12" style="340" bestFit="1" customWidth="1"/>
    <col min="8966" max="8966" width="13.109375" style="340" customWidth="1"/>
    <col min="8967" max="8967" width="21" style="340" customWidth="1"/>
    <col min="8968" max="8968" width="13.109375" style="340" bestFit="1" customWidth="1"/>
    <col min="8969" max="9216" width="9.33203125" style="340"/>
    <col min="9217" max="9217" width="8.109375" style="340" customWidth="1"/>
    <col min="9218" max="9218" width="3.77734375" style="340" customWidth="1"/>
    <col min="9219" max="9219" width="37" style="340" customWidth="1"/>
    <col min="9220" max="9220" width="8.109375" style="340" customWidth="1"/>
    <col min="9221" max="9221" width="12" style="340" bestFit="1" customWidth="1"/>
    <col min="9222" max="9222" width="13.109375" style="340" customWidth="1"/>
    <col min="9223" max="9223" width="21" style="340" customWidth="1"/>
    <col min="9224" max="9224" width="13.109375" style="340" bestFit="1" customWidth="1"/>
    <col min="9225" max="9472" width="9.33203125" style="340"/>
    <col min="9473" max="9473" width="8.109375" style="340" customWidth="1"/>
    <col min="9474" max="9474" width="3.77734375" style="340" customWidth="1"/>
    <col min="9475" max="9475" width="37" style="340" customWidth="1"/>
    <col min="9476" max="9476" width="8.109375" style="340" customWidth="1"/>
    <col min="9477" max="9477" width="12" style="340" bestFit="1" customWidth="1"/>
    <col min="9478" max="9478" width="13.109375" style="340" customWidth="1"/>
    <col min="9479" max="9479" width="21" style="340" customWidth="1"/>
    <col min="9480" max="9480" width="13.109375" style="340" bestFit="1" customWidth="1"/>
    <col min="9481" max="9728" width="9.33203125" style="340"/>
    <col min="9729" max="9729" width="8.109375" style="340" customWidth="1"/>
    <col min="9730" max="9730" width="3.77734375" style="340" customWidth="1"/>
    <col min="9731" max="9731" width="37" style="340" customWidth="1"/>
    <col min="9732" max="9732" width="8.109375" style="340" customWidth="1"/>
    <col min="9733" max="9733" width="12" style="340" bestFit="1" customWidth="1"/>
    <col min="9734" max="9734" width="13.109375" style="340" customWidth="1"/>
    <col min="9735" max="9735" width="21" style="340" customWidth="1"/>
    <col min="9736" max="9736" width="13.109375" style="340" bestFit="1" customWidth="1"/>
    <col min="9737" max="9984" width="9.33203125" style="340"/>
    <col min="9985" max="9985" width="8.109375" style="340" customWidth="1"/>
    <col min="9986" max="9986" width="3.77734375" style="340" customWidth="1"/>
    <col min="9987" max="9987" width="37" style="340" customWidth="1"/>
    <col min="9988" max="9988" width="8.109375" style="340" customWidth="1"/>
    <col min="9989" max="9989" width="12" style="340" bestFit="1" customWidth="1"/>
    <col min="9990" max="9990" width="13.109375" style="340" customWidth="1"/>
    <col min="9991" max="9991" width="21" style="340" customWidth="1"/>
    <col min="9992" max="9992" width="13.109375" style="340" bestFit="1" customWidth="1"/>
    <col min="9993" max="10240" width="9.33203125" style="340"/>
    <col min="10241" max="10241" width="8.109375" style="340" customWidth="1"/>
    <col min="10242" max="10242" width="3.77734375" style="340" customWidth="1"/>
    <col min="10243" max="10243" width="37" style="340" customWidth="1"/>
    <col min="10244" max="10244" width="8.109375" style="340" customWidth="1"/>
    <col min="10245" max="10245" width="12" style="340" bestFit="1" customWidth="1"/>
    <col min="10246" max="10246" width="13.109375" style="340" customWidth="1"/>
    <col min="10247" max="10247" width="21" style="340" customWidth="1"/>
    <col min="10248" max="10248" width="13.109375" style="340" bestFit="1" customWidth="1"/>
    <col min="10249" max="10496" width="9.33203125" style="340"/>
    <col min="10497" max="10497" width="8.109375" style="340" customWidth="1"/>
    <col min="10498" max="10498" width="3.77734375" style="340" customWidth="1"/>
    <col min="10499" max="10499" width="37" style="340" customWidth="1"/>
    <col min="10500" max="10500" width="8.109375" style="340" customWidth="1"/>
    <col min="10501" max="10501" width="12" style="340" bestFit="1" customWidth="1"/>
    <col min="10502" max="10502" width="13.109375" style="340" customWidth="1"/>
    <col min="10503" max="10503" width="21" style="340" customWidth="1"/>
    <col min="10504" max="10504" width="13.109375" style="340" bestFit="1" customWidth="1"/>
    <col min="10505" max="10752" width="9.33203125" style="340"/>
    <col min="10753" max="10753" width="8.109375" style="340" customWidth="1"/>
    <col min="10754" max="10754" width="3.77734375" style="340" customWidth="1"/>
    <col min="10755" max="10755" width="37" style="340" customWidth="1"/>
    <col min="10756" max="10756" width="8.109375" style="340" customWidth="1"/>
    <col min="10757" max="10757" width="12" style="340" bestFit="1" customWidth="1"/>
    <col min="10758" max="10758" width="13.109375" style="340" customWidth="1"/>
    <col min="10759" max="10759" width="21" style="340" customWidth="1"/>
    <col min="10760" max="10760" width="13.109375" style="340" bestFit="1" customWidth="1"/>
    <col min="10761" max="11008" width="9.33203125" style="340"/>
    <col min="11009" max="11009" width="8.109375" style="340" customWidth="1"/>
    <col min="11010" max="11010" width="3.77734375" style="340" customWidth="1"/>
    <col min="11011" max="11011" width="37" style="340" customWidth="1"/>
    <col min="11012" max="11012" width="8.109375" style="340" customWidth="1"/>
    <col min="11013" max="11013" width="12" style="340" bestFit="1" customWidth="1"/>
    <col min="11014" max="11014" width="13.109375" style="340" customWidth="1"/>
    <col min="11015" max="11015" width="21" style="340" customWidth="1"/>
    <col min="11016" max="11016" width="13.109375" style="340" bestFit="1" customWidth="1"/>
    <col min="11017" max="11264" width="9.33203125" style="340"/>
    <col min="11265" max="11265" width="8.109375" style="340" customWidth="1"/>
    <col min="11266" max="11266" width="3.77734375" style="340" customWidth="1"/>
    <col min="11267" max="11267" width="37" style="340" customWidth="1"/>
    <col min="11268" max="11268" width="8.109375" style="340" customWidth="1"/>
    <col min="11269" max="11269" width="12" style="340" bestFit="1" customWidth="1"/>
    <col min="11270" max="11270" width="13.109375" style="340" customWidth="1"/>
    <col min="11271" max="11271" width="21" style="340" customWidth="1"/>
    <col min="11272" max="11272" width="13.109375" style="340" bestFit="1" customWidth="1"/>
    <col min="11273" max="11520" width="9.33203125" style="340"/>
    <col min="11521" max="11521" width="8.109375" style="340" customWidth="1"/>
    <col min="11522" max="11522" width="3.77734375" style="340" customWidth="1"/>
    <col min="11523" max="11523" width="37" style="340" customWidth="1"/>
    <col min="11524" max="11524" width="8.109375" style="340" customWidth="1"/>
    <col min="11525" max="11525" width="12" style="340" bestFit="1" customWidth="1"/>
    <col min="11526" max="11526" width="13.109375" style="340" customWidth="1"/>
    <col min="11527" max="11527" width="21" style="340" customWidth="1"/>
    <col min="11528" max="11528" width="13.109375" style="340" bestFit="1" customWidth="1"/>
    <col min="11529" max="11776" width="9.33203125" style="340"/>
    <col min="11777" max="11777" width="8.109375" style="340" customWidth="1"/>
    <col min="11778" max="11778" width="3.77734375" style="340" customWidth="1"/>
    <col min="11779" max="11779" width="37" style="340" customWidth="1"/>
    <col min="11780" max="11780" width="8.109375" style="340" customWidth="1"/>
    <col min="11781" max="11781" width="12" style="340" bestFit="1" customWidth="1"/>
    <col min="11782" max="11782" width="13.109375" style="340" customWidth="1"/>
    <col min="11783" max="11783" width="21" style="340" customWidth="1"/>
    <col min="11784" max="11784" width="13.109375" style="340" bestFit="1" customWidth="1"/>
    <col min="11785" max="12032" width="9.33203125" style="340"/>
    <col min="12033" max="12033" width="8.109375" style="340" customWidth="1"/>
    <col min="12034" max="12034" width="3.77734375" style="340" customWidth="1"/>
    <col min="12035" max="12035" width="37" style="340" customWidth="1"/>
    <col min="12036" max="12036" width="8.109375" style="340" customWidth="1"/>
    <col min="12037" max="12037" width="12" style="340" bestFit="1" customWidth="1"/>
    <col min="12038" max="12038" width="13.109375" style="340" customWidth="1"/>
    <col min="12039" max="12039" width="21" style="340" customWidth="1"/>
    <col min="12040" max="12040" width="13.109375" style="340" bestFit="1" customWidth="1"/>
    <col min="12041" max="12288" width="9.33203125" style="340"/>
    <col min="12289" max="12289" width="8.109375" style="340" customWidth="1"/>
    <col min="12290" max="12290" width="3.77734375" style="340" customWidth="1"/>
    <col min="12291" max="12291" width="37" style="340" customWidth="1"/>
    <col min="12292" max="12292" width="8.109375" style="340" customWidth="1"/>
    <col min="12293" max="12293" width="12" style="340" bestFit="1" customWidth="1"/>
    <col min="12294" max="12294" width="13.109375" style="340" customWidth="1"/>
    <col min="12295" max="12295" width="21" style="340" customWidth="1"/>
    <col min="12296" max="12296" width="13.109375" style="340" bestFit="1" customWidth="1"/>
    <col min="12297" max="12544" width="9.33203125" style="340"/>
    <col min="12545" max="12545" width="8.109375" style="340" customWidth="1"/>
    <col min="12546" max="12546" width="3.77734375" style="340" customWidth="1"/>
    <col min="12547" max="12547" width="37" style="340" customWidth="1"/>
    <col min="12548" max="12548" width="8.109375" style="340" customWidth="1"/>
    <col min="12549" max="12549" width="12" style="340" bestFit="1" customWidth="1"/>
    <col min="12550" max="12550" width="13.109375" style="340" customWidth="1"/>
    <col min="12551" max="12551" width="21" style="340" customWidth="1"/>
    <col min="12552" max="12552" width="13.109375" style="340" bestFit="1" customWidth="1"/>
    <col min="12553" max="12800" width="9.33203125" style="340"/>
    <col min="12801" max="12801" width="8.109375" style="340" customWidth="1"/>
    <col min="12802" max="12802" width="3.77734375" style="340" customWidth="1"/>
    <col min="12803" max="12803" width="37" style="340" customWidth="1"/>
    <col min="12804" max="12804" width="8.109375" style="340" customWidth="1"/>
    <col min="12805" max="12805" width="12" style="340" bestFit="1" customWidth="1"/>
    <col min="12806" max="12806" width="13.109375" style="340" customWidth="1"/>
    <col min="12807" max="12807" width="21" style="340" customWidth="1"/>
    <col min="12808" max="12808" width="13.109375" style="340" bestFit="1" customWidth="1"/>
    <col min="12809" max="13056" width="9.33203125" style="340"/>
    <col min="13057" max="13057" width="8.109375" style="340" customWidth="1"/>
    <col min="13058" max="13058" width="3.77734375" style="340" customWidth="1"/>
    <col min="13059" max="13059" width="37" style="340" customWidth="1"/>
    <col min="13060" max="13060" width="8.109375" style="340" customWidth="1"/>
    <col min="13061" max="13061" width="12" style="340" bestFit="1" customWidth="1"/>
    <col min="13062" max="13062" width="13.109375" style="340" customWidth="1"/>
    <col min="13063" max="13063" width="21" style="340" customWidth="1"/>
    <col min="13064" max="13064" width="13.109375" style="340" bestFit="1" customWidth="1"/>
    <col min="13065" max="13312" width="9.33203125" style="340"/>
    <col min="13313" max="13313" width="8.109375" style="340" customWidth="1"/>
    <col min="13314" max="13314" width="3.77734375" style="340" customWidth="1"/>
    <col min="13315" max="13315" width="37" style="340" customWidth="1"/>
    <col min="13316" max="13316" width="8.109375" style="340" customWidth="1"/>
    <col min="13317" max="13317" width="12" style="340" bestFit="1" customWidth="1"/>
    <col min="13318" max="13318" width="13.109375" style="340" customWidth="1"/>
    <col min="13319" max="13319" width="21" style="340" customWidth="1"/>
    <col min="13320" max="13320" width="13.109375" style="340" bestFit="1" customWidth="1"/>
    <col min="13321" max="13568" width="9.33203125" style="340"/>
    <col min="13569" max="13569" width="8.109375" style="340" customWidth="1"/>
    <col min="13570" max="13570" width="3.77734375" style="340" customWidth="1"/>
    <col min="13571" max="13571" width="37" style="340" customWidth="1"/>
    <col min="13572" max="13572" width="8.109375" style="340" customWidth="1"/>
    <col min="13573" max="13573" width="12" style="340" bestFit="1" customWidth="1"/>
    <col min="13574" max="13574" width="13.109375" style="340" customWidth="1"/>
    <col min="13575" max="13575" width="21" style="340" customWidth="1"/>
    <col min="13576" max="13576" width="13.109375" style="340" bestFit="1" customWidth="1"/>
    <col min="13577" max="13824" width="9.33203125" style="340"/>
    <col min="13825" max="13825" width="8.109375" style="340" customWidth="1"/>
    <col min="13826" max="13826" width="3.77734375" style="340" customWidth="1"/>
    <col min="13827" max="13827" width="37" style="340" customWidth="1"/>
    <col min="13828" max="13828" width="8.109375" style="340" customWidth="1"/>
    <col min="13829" max="13829" width="12" style="340" bestFit="1" customWidth="1"/>
    <col min="13830" max="13830" width="13.109375" style="340" customWidth="1"/>
    <col min="13831" max="13831" width="21" style="340" customWidth="1"/>
    <col min="13832" max="13832" width="13.109375" style="340" bestFit="1" customWidth="1"/>
    <col min="13833" max="14080" width="9.33203125" style="340"/>
    <col min="14081" max="14081" width="8.109375" style="340" customWidth="1"/>
    <col min="14082" max="14082" width="3.77734375" style="340" customWidth="1"/>
    <col min="14083" max="14083" width="37" style="340" customWidth="1"/>
    <col min="14084" max="14084" width="8.109375" style="340" customWidth="1"/>
    <col min="14085" max="14085" width="12" style="340" bestFit="1" customWidth="1"/>
    <col min="14086" max="14086" width="13.109375" style="340" customWidth="1"/>
    <col min="14087" max="14087" width="21" style="340" customWidth="1"/>
    <col min="14088" max="14088" width="13.109375" style="340" bestFit="1" customWidth="1"/>
    <col min="14089" max="14336" width="9.33203125" style="340"/>
    <col min="14337" max="14337" width="8.109375" style="340" customWidth="1"/>
    <col min="14338" max="14338" width="3.77734375" style="340" customWidth="1"/>
    <col min="14339" max="14339" width="37" style="340" customWidth="1"/>
    <col min="14340" max="14340" width="8.109375" style="340" customWidth="1"/>
    <col min="14341" max="14341" width="12" style="340" bestFit="1" customWidth="1"/>
    <col min="14342" max="14342" width="13.109375" style="340" customWidth="1"/>
    <col min="14343" max="14343" width="21" style="340" customWidth="1"/>
    <col min="14344" max="14344" width="13.109375" style="340" bestFit="1" customWidth="1"/>
    <col min="14345" max="14592" width="9.33203125" style="340"/>
    <col min="14593" max="14593" width="8.109375" style="340" customWidth="1"/>
    <col min="14594" max="14594" width="3.77734375" style="340" customWidth="1"/>
    <col min="14595" max="14595" width="37" style="340" customWidth="1"/>
    <col min="14596" max="14596" width="8.109375" style="340" customWidth="1"/>
    <col min="14597" max="14597" width="12" style="340" bestFit="1" customWidth="1"/>
    <col min="14598" max="14598" width="13.109375" style="340" customWidth="1"/>
    <col min="14599" max="14599" width="21" style="340" customWidth="1"/>
    <col min="14600" max="14600" width="13.109375" style="340" bestFit="1" customWidth="1"/>
    <col min="14601" max="14848" width="9.33203125" style="340"/>
    <col min="14849" max="14849" width="8.109375" style="340" customWidth="1"/>
    <col min="14850" max="14850" width="3.77734375" style="340" customWidth="1"/>
    <col min="14851" max="14851" width="37" style="340" customWidth="1"/>
    <col min="14852" max="14852" width="8.109375" style="340" customWidth="1"/>
    <col min="14853" max="14853" width="12" style="340" bestFit="1" customWidth="1"/>
    <col min="14854" max="14854" width="13.109375" style="340" customWidth="1"/>
    <col min="14855" max="14855" width="21" style="340" customWidth="1"/>
    <col min="14856" max="14856" width="13.109375" style="340" bestFit="1" customWidth="1"/>
    <col min="14857" max="15104" width="9.33203125" style="340"/>
    <col min="15105" max="15105" width="8.109375" style="340" customWidth="1"/>
    <col min="15106" max="15106" width="3.77734375" style="340" customWidth="1"/>
    <col min="15107" max="15107" width="37" style="340" customWidth="1"/>
    <col min="15108" max="15108" width="8.109375" style="340" customWidth="1"/>
    <col min="15109" max="15109" width="12" style="340" bestFit="1" customWidth="1"/>
    <col min="15110" max="15110" width="13.109375" style="340" customWidth="1"/>
    <col min="15111" max="15111" width="21" style="340" customWidth="1"/>
    <col min="15112" max="15112" width="13.109375" style="340" bestFit="1" customWidth="1"/>
    <col min="15113" max="15360" width="9.33203125" style="340"/>
    <col min="15361" max="15361" width="8.109375" style="340" customWidth="1"/>
    <col min="15362" max="15362" width="3.77734375" style="340" customWidth="1"/>
    <col min="15363" max="15363" width="37" style="340" customWidth="1"/>
    <col min="15364" max="15364" width="8.109375" style="340" customWidth="1"/>
    <col min="15365" max="15365" width="12" style="340" bestFit="1" customWidth="1"/>
    <col min="15366" max="15366" width="13.109375" style="340" customWidth="1"/>
    <col min="15367" max="15367" width="21" style="340" customWidth="1"/>
    <col min="15368" max="15368" width="13.109375" style="340" bestFit="1" customWidth="1"/>
    <col min="15369" max="15616" width="9.33203125" style="340"/>
    <col min="15617" max="15617" width="8.109375" style="340" customWidth="1"/>
    <col min="15618" max="15618" width="3.77734375" style="340" customWidth="1"/>
    <col min="15619" max="15619" width="37" style="340" customWidth="1"/>
    <col min="15620" max="15620" width="8.109375" style="340" customWidth="1"/>
    <col min="15621" max="15621" width="12" style="340" bestFit="1" customWidth="1"/>
    <col min="15622" max="15622" width="13.109375" style="340" customWidth="1"/>
    <col min="15623" max="15623" width="21" style="340" customWidth="1"/>
    <col min="15624" max="15624" width="13.109375" style="340" bestFit="1" customWidth="1"/>
    <col min="15625" max="15872" width="9.33203125" style="340"/>
    <col min="15873" max="15873" width="8.109375" style="340" customWidth="1"/>
    <col min="15874" max="15874" width="3.77734375" style="340" customWidth="1"/>
    <col min="15875" max="15875" width="37" style="340" customWidth="1"/>
    <col min="15876" max="15876" width="8.109375" style="340" customWidth="1"/>
    <col min="15877" max="15877" width="12" style="340" bestFit="1" customWidth="1"/>
    <col min="15878" max="15878" width="13.109375" style="340" customWidth="1"/>
    <col min="15879" max="15879" width="21" style="340" customWidth="1"/>
    <col min="15880" max="15880" width="13.109375" style="340" bestFit="1" customWidth="1"/>
    <col min="15881" max="16128" width="9.33203125" style="340"/>
    <col min="16129" max="16129" width="8.109375" style="340" customWidth="1"/>
    <col min="16130" max="16130" width="3.77734375" style="340" customWidth="1"/>
    <col min="16131" max="16131" width="37" style="340" customWidth="1"/>
    <col min="16132" max="16132" width="8.109375" style="340" customWidth="1"/>
    <col min="16133" max="16133" width="12" style="340" bestFit="1" customWidth="1"/>
    <col min="16134" max="16134" width="13.109375" style="340" customWidth="1"/>
    <col min="16135" max="16135" width="21" style="340" customWidth="1"/>
    <col min="16136" max="16136" width="13.109375" style="340" bestFit="1" customWidth="1"/>
    <col min="16137" max="16384" width="9.33203125" style="340"/>
  </cols>
  <sheetData>
    <row r="1" spans="1:7" ht="20.399999999999999">
      <c r="A1" s="339" t="str">
        <f>'B-M0200'!A1:B1</f>
        <v>CONTRACT NO:LDPWRI-ROADS/18016</v>
      </c>
      <c r="G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MUSINA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4" customFormat="1" ht="20.25" customHeight="1">
      <c r="A6" s="362"/>
      <c r="B6" s="363"/>
      <c r="C6" s="363" t="s">
        <v>659</v>
      </c>
      <c r="D6" s="363"/>
      <c r="E6" s="363"/>
      <c r="F6" s="364"/>
      <c r="G6" s="365">
        <f>'SCHEDULLE E'!G50</f>
        <v>0</v>
      </c>
    </row>
    <row r="7" spans="1:7">
      <c r="A7" s="345"/>
      <c r="B7" s="359" t="s">
        <v>646</v>
      </c>
      <c r="C7" s="340" t="s">
        <v>660</v>
      </c>
      <c r="D7" s="302" t="s">
        <v>568</v>
      </c>
      <c r="E7" s="308"/>
      <c r="F7" s="351">
        <v>-1000</v>
      </c>
      <c r="G7" s="352" t="s">
        <v>534</v>
      </c>
    </row>
    <row r="8" spans="1:7">
      <c r="A8" s="345"/>
      <c r="B8" s="348"/>
      <c r="C8" s="360" t="s">
        <v>661</v>
      </c>
      <c r="D8" s="302"/>
      <c r="E8" s="308"/>
      <c r="F8" s="347"/>
      <c r="G8" s="331"/>
    </row>
    <row r="9" spans="1:7">
      <c r="A9" s="345"/>
      <c r="C9" s="297"/>
      <c r="D9" s="302"/>
      <c r="E9" s="308"/>
      <c r="F9" s="366"/>
      <c r="G9" s="331"/>
    </row>
    <row r="10" spans="1:7">
      <c r="A10" s="345"/>
      <c r="B10" s="348" t="s">
        <v>367</v>
      </c>
      <c r="C10" s="340" t="s">
        <v>662</v>
      </c>
      <c r="D10" s="302" t="s">
        <v>568</v>
      </c>
      <c r="E10" s="308"/>
      <c r="F10" s="366">
        <v>-500</v>
      </c>
      <c r="G10" s="352" t="s">
        <v>534</v>
      </c>
    </row>
    <row r="11" spans="1:7">
      <c r="A11" s="345"/>
      <c r="C11" s="340" t="s">
        <v>663</v>
      </c>
      <c r="D11" s="302"/>
      <c r="E11" s="308"/>
      <c r="F11" s="351"/>
      <c r="G11" s="331"/>
    </row>
    <row r="12" spans="1:7">
      <c r="A12" s="345"/>
      <c r="D12" s="302"/>
      <c r="E12" s="308"/>
      <c r="F12" s="351"/>
      <c r="G12" s="331"/>
    </row>
    <row r="13" spans="1:7">
      <c r="A13" s="345"/>
      <c r="B13" s="348" t="s">
        <v>613</v>
      </c>
      <c r="C13" s="340" t="s">
        <v>664</v>
      </c>
      <c r="D13" s="302" t="s">
        <v>568</v>
      </c>
      <c r="E13" s="308"/>
      <c r="F13" s="351">
        <v>-500</v>
      </c>
      <c r="G13" s="352" t="s">
        <v>534</v>
      </c>
    </row>
    <row r="14" spans="1:7">
      <c r="A14" s="345"/>
      <c r="B14" s="348"/>
      <c r="C14" s="360" t="s">
        <v>665</v>
      </c>
      <c r="D14" s="302"/>
      <c r="E14" s="308"/>
      <c r="F14" s="351"/>
      <c r="G14" s="331"/>
    </row>
    <row r="15" spans="1:7">
      <c r="A15" s="345"/>
      <c r="B15" s="348"/>
      <c r="D15" s="302"/>
      <c r="E15" s="308"/>
      <c r="F15" s="351"/>
      <c r="G15" s="331"/>
    </row>
    <row r="16" spans="1:7">
      <c r="A16" s="345"/>
      <c r="B16" s="348" t="s">
        <v>615</v>
      </c>
      <c r="C16" s="340" t="s">
        <v>666</v>
      </c>
      <c r="D16" s="302" t="s">
        <v>568</v>
      </c>
      <c r="E16" s="308"/>
      <c r="F16" s="351">
        <v>-2000</v>
      </c>
      <c r="G16" s="352" t="s">
        <v>534</v>
      </c>
    </row>
    <row r="17" spans="1:7" ht="26.4">
      <c r="A17" s="345"/>
      <c r="B17" s="348"/>
      <c r="C17" s="350" t="s">
        <v>667</v>
      </c>
      <c r="D17" s="302"/>
      <c r="E17" s="308"/>
      <c r="F17" s="351"/>
      <c r="G17" s="331"/>
    </row>
    <row r="18" spans="1:7">
      <c r="A18" s="345"/>
      <c r="B18" s="348"/>
      <c r="D18" s="302"/>
      <c r="E18" s="308"/>
      <c r="F18" s="351"/>
      <c r="G18" s="331"/>
    </row>
    <row r="19" spans="1:7">
      <c r="A19" s="345"/>
      <c r="B19" s="348"/>
      <c r="D19" s="302"/>
      <c r="E19" s="308"/>
      <c r="F19" s="351"/>
      <c r="G19" s="331"/>
    </row>
    <row r="20" spans="1:7">
      <c r="A20" s="345"/>
      <c r="B20" s="348" t="s">
        <v>616</v>
      </c>
      <c r="C20" s="340" t="s">
        <v>668</v>
      </c>
      <c r="D20" s="302" t="s">
        <v>568</v>
      </c>
      <c r="E20" s="308"/>
      <c r="F20" s="351">
        <v>-2000</v>
      </c>
      <c r="G20" s="352" t="s">
        <v>534</v>
      </c>
    </row>
    <row r="21" spans="1:7">
      <c r="A21" s="345"/>
      <c r="B21" s="348"/>
      <c r="D21" s="302"/>
      <c r="E21" s="308"/>
      <c r="F21" s="351"/>
      <c r="G21" s="331"/>
    </row>
    <row r="22" spans="1:7">
      <c r="A22" s="345"/>
      <c r="B22" s="348" t="s">
        <v>669</v>
      </c>
      <c r="C22" s="340" t="s">
        <v>670</v>
      </c>
      <c r="D22" s="302" t="s">
        <v>568</v>
      </c>
      <c r="E22" s="308"/>
      <c r="F22" s="351">
        <v>-500</v>
      </c>
      <c r="G22" s="352" t="s">
        <v>534</v>
      </c>
    </row>
    <row r="23" spans="1:7">
      <c r="A23" s="345"/>
      <c r="B23" s="348"/>
      <c r="C23" s="360" t="s">
        <v>671</v>
      </c>
      <c r="D23" s="302"/>
      <c r="E23" s="308"/>
      <c r="F23" s="351"/>
      <c r="G23" s="331"/>
    </row>
    <row r="24" spans="1:7">
      <c r="A24" s="345"/>
      <c r="B24" s="348"/>
      <c r="C24" s="316"/>
      <c r="D24" s="356"/>
      <c r="E24" s="308"/>
      <c r="F24" s="351"/>
      <c r="G24" s="331"/>
    </row>
    <row r="25" spans="1:7">
      <c r="A25" s="345"/>
      <c r="B25" s="348"/>
      <c r="C25" s="353"/>
      <c r="D25" s="302"/>
      <c r="E25" s="302"/>
      <c r="F25" s="351"/>
      <c r="G25" s="331"/>
    </row>
    <row r="26" spans="1:7">
      <c r="A26" s="345"/>
      <c r="B26" s="348"/>
      <c r="C26" s="349"/>
      <c r="D26" s="302"/>
      <c r="E26" s="308"/>
      <c r="F26" s="351"/>
      <c r="G26" s="352"/>
    </row>
    <row r="27" spans="1:7">
      <c r="A27" s="345"/>
      <c r="B27" s="348"/>
      <c r="C27" s="353"/>
      <c r="D27" s="302"/>
      <c r="E27" s="302"/>
      <c r="F27" s="351"/>
      <c r="G27" s="331"/>
    </row>
    <row r="28" spans="1:7">
      <c r="A28" s="345"/>
      <c r="B28" s="346"/>
      <c r="C28" s="301"/>
      <c r="D28" s="356"/>
      <c r="E28" s="357"/>
      <c r="F28" s="351"/>
      <c r="G28" s="331"/>
    </row>
    <row r="29" spans="1:7">
      <c r="A29" s="345"/>
      <c r="B29" s="354"/>
      <c r="C29" s="358"/>
      <c r="D29" s="302"/>
      <c r="E29" s="357"/>
      <c r="F29" s="351"/>
      <c r="G29" s="352"/>
    </row>
    <row r="30" spans="1:7">
      <c r="A30" s="345"/>
      <c r="B30" s="355"/>
      <c r="C30" s="349"/>
      <c r="D30" s="356"/>
      <c r="E30" s="357"/>
      <c r="F30" s="351"/>
      <c r="G30" s="331"/>
    </row>
    <row r="31" spans="1:7">
      <c r="A31" s="345"/>
      <c r="B31" s="355"/>
      <c r="C31" s="307"/>
      <c r="D31" s="302"/>
      <c r="E31" s="357"/>
      <c r="F31" s="351"/>
      <c r="G31" s="352"/>
    </row>
    <row r="32" spans="1:7">
      <c r="A32" s="345"/>
      <c r="B32" s="355"/>
      <c r="C32" s="301"/>
      <c r="D32" s="302"/>
      <c r="E32" s="308"/>
      <c r="F32" s="366"/>
      <c r="G32" s="331"/>
    </row>
    <row r="33" spans="1:7">
      <c r="A33" s="345"/>
      <c r="B33" s="359"/>
      <c r="C33" s="349"/>
      <c r="D33" s="302"/>
      <c r="E33" s="308"/>
      <c r="F33" s="366"/>
      <c r="G33" s="352"/>
    </row>
    <row r="34" spans="1:7">
      <c r="A34" s="345"/>
      <c r="B34" s="346"/>
      <c r="C34" s="367"/>
      <c r="D34" s="302"/>
      <c r="E34" s="308"/>
      <c r="F34" s="351"/>
      <c r="G34" s="352"/>
    </row>
    <row r="35" spans="1:7">
      <c r="A35" s="345"/>
      <c r="B35" s="346"/>
      <c r="C35" s="368"/>
      <c r="D35" s="302"/>
      <c r="E35" s="308"/>
      <c r="F35" s="351"/>
      <c r="G35" s="331"/>
    </row>
    <row r="36" spans="1:7">
      <c r="A36" s="345"/>
      <c r="B36" s="355"/>
      <c r="C36" s="368"/>
      <c r="D36" s="302"/>
      <c r="E36" s="308"/>
      <c r="F36" s="351"/>
      <c r="G36" s="352"/>
    </row>
    <row r="37" spans="1:7">
      <c r="A37" s="345"/>
      <c r="B37" s="355"/>
      <c r="C37" s="368"/>
      <c r="D37" s="302"/>
      <c r="E37" s="308"/>
      <c r="F37" s="351"/>
      <c r="G37" s="331"/>
    </row>
    <row r="38" spans="1:7">
      <c r="A38" s="345"/>
      <c r="B38" s="346"/>
      <c r="C38" s="368"/>
      <c r="D38" s="369"/>
      <c r="E38" s="369"/>
      <c r="F38" s="351"/>
      <c r="G38" s="331"/>
    </row>
    <row r="39" spans="1:7">
      <c r="A39" s="345"/>
      <c r="B39" s="346"/>
      <c r="C39" s="368"/>
      <c r="D39" s="369"/>
      <c r="E39" s="369"/>
      <c r="F39" s="351"/>
      <c r="G39" s="331"/>
    </row>
    <row r="40" spans="1:7">
      <c r="A40" s="345"/>
      <c r="B40" s="346"/>
      <c r="C40" s="368"/>
      <c r="D40" s="369"/>
      <c r="E40" s="369"/>
      <c r="F40" s="351"/>
      <c r="G40" s="331"/>
    </row>
    <row r="41" spans="1:7">
      <c r="A41" s="345"/>
      <c r="B41" s="346"/>
      <c r="C41" s="368"/>
      <c r="D41" s="369"/>
      <c r="E41" s="369"/>
      <c r="F41" s="351"/>
      <c r="G41" s="331"/>
    </row>
    <row r="42" spans="1:7">
      <c r="A42" s="345"/>
      <c r="B42" s="355"/>
      <c r="C42" s="370"/>
      <c r="D42" s="302"/>
      <c r="E42" s="308"/>
      <c r="F42" s="351"/>
      <c r="G42" s="331"/>
    </row>
    <row r="43" spans="1:7">
      <c r="A43" s="345"/>
      <c r="B43" s="355"/>
      <c r="C43" s="370"/>
      <c r="D43" s="302"/>
      <c r="E43" s="308"/>
      <c r="F43" s="351"/>
      <c r="G43" s="331"/>
    </row>
    <row r="44" spans="1:7">
      <c r="A44" s="345"/>
      <c r="C44" s="368"/>
      <c r="D44" s="302"/>
      <c r="E44" s="308"/>
      <c r="F44" s="351"/>
      <c r="G44" s="331"/>
    </row>
    <row r="45" spans="1:7">
      <c r="A45" s="345"/>
      <c r="D45" s="302"/>
      <c r="E45" s="308"/>
      <c r="F45" s="351"/>
      <c r="G45" s="331"/>
    </row>
    <row r="46" spans="1:7" ht="13.8" thickBot="1">
      <c r="A46" s="469"/>
      <c r="B46" s="483"/>
      <c r="C46" s="484"/>
      <c r="D46" s="474"/>
      <c r="E46" s="480"/>
      <c r="F46" s="481"/>
      <c r="G46" s="482"/>
    </row>
    <row r="47" spans="1:7" ht="18.75" customHeight="1" thickBot="1">
      <c r="A47" s="458" t="s">
        <v>610</v>
      </c>
      <c r="B47" s="459"/>
      <c r="C47" s="460" t="s">
        <v>672</v>
      </c>
      <c r="D47" s="461"/>
      <c r="E47" s="476"/>
      <c r="F47" s="477"/>
      <c r="G47" s="478">
        <f>SUM(G6:G45)</f>
        <v>0</v>
      </c>
    </row>
    <row r="48" spans="1:7">
      <c r="A48" s="465"/>
      <c r="B48" s="465"/>
      <c r="C48" s="465"/>
      <c r="D48" s="466"/>
      <c r="E48" s="466"/>
      <c r="F48" s="479"/>
      <c r="G48" s="467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4" customWidth="1"/>
    <col min="2" max="2" width="5.33203125" style="574" customWidth="1"/>
    <col min="3" max="3" width="8.88671875" style="574"/>
    <col min="4" max="4" width="20.44140625" style="574" customWidth="1"/>
    <col min="5" max="5" width="11.6640625" style="574" customWidth="1"/>
    <col min="6" max="6" width="20.109375" style="574" customWidth="1"/>
    <col min="7" max="7" width="26.109375" style="574" customWidth="1"/>
    <col min="8" max="16384" width="8.88671875" style="574"/>
  </cols>
  <sheetData>
    <row r="1" spans="1:7">
      <c r="A1" s="573" t="str">
        <f>'B-M0200'!A1:B1</f>
        <v>CONTRACT NO:LDPWRI-ROADS/18016</v>
      </c>
      <c r="B1" s="573"/>
    </row>
    <row r="2" spans="1:7">
      <c r="A2" s="573" t="str">
        <f>'B-M0200'!A2</f>
        <v>HOUSEHOLD ROUTINE ROAD MAINTENANCE PROJECT</v>
      </c>
      <c r="B2" s="573"/>
    </row>
    <row r="3" spans="1:7">
      <c r="A3" s="573" t="str">
        <f>'B-M0200'!A3:B3</f>
        <v>MUSINA MUNICIPALITY</v>
      </c>
      <c r="B3" s="573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2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2"/>
      <c r="B10" s="28"/>
      <c r="C10" s="19"/>
      <c r="D10" s="10"/>
      <c r="E10" s="11"/>
      <c r="F10" s="11"/>
      <c r="G10" s="45"/>
    </row>
    <row r="11" spans="1:7" ht="5.25" customHeight="1">
      <c r="A11" s="563" t="s">
        <v>536</v>
      </c>
      <c r="B11" s="3"/>
      <c r="C11" s="4"/>
      <c r="D11" s="29"/>
      <c r="E11" s="30"/>
      <c r="F11" s="11"/>
      <c r="G11" s="45"/>
    </row>
    <row r="12" spans="1:7">
      <c r="A12" s="563" t="str">
        <f>'B-M0200'!A1:B1</f>
        <v>CONTRACT NO:LDPWRI-ROADS/18016</v>
      </c>
      <c r="B12" s="3"/>
      <c r="C12" s="4"/>
      <c r="D12" s="29"/>
      <c r="E12" s="30"/>
      <c r="F12" s="11"/>
      <c r="G12" s="45"/>
    </row>
    <row r="13" spans="1:7">
      <c r="A13" s="615" t="str">
        <f>'B-M0200'!A2</f>
        <v>HOUSEHOLD ROUTINE ROAD MAINTENANCE PROJECT</v>
      </c>
      <c r="B13" s="616"/>
      <c r="C13" s="616"/>
      <c r="D13" s="616"/>
      <c r="E13" s="616"/>
      <c r="F13" s="616"/>
      <c r="G13" s="45"/>
    </row>
    <row r="14" spans="1:7">
      <c r="A14" s="563" t="str">
        <f>'B-M0200'!A3:B3</f>
        <v>MUSINA MUNICIPALITY</v>
      </c>
      <c r="B14" s="3"/>
      <c r="C14" s="4"/>
      <c r="D14" s="29"/>
      <c r="E14" s="30"/>
      <c r="F14" s="11"/>
      <c r="G14" s="45"/>
    </row>
    <row r="15" spans="1:7">
      <c r="A15" s="563"/>
      <c r="B15" s="31"/>
      <c r="C15" s="9"/>
      <c r="D15" s="31"/>
      <c r="E15" s="11"/>
      <c r="F15" s="11"/>
      <c r="G15" s="45"/>
    </row>
    <row r="16" spans="1:7" ht="25.5" customHeight="1">
      <c r="A16" s="377" t="s">
        <v>551</v>
      </c>
      <c r="B16" s="378"/>
      <c r="C16" s="378"/>
      <c r="D16" s="378"/>
      <c r="E16" s="11"/>
      <c r="F16" s="11"/>
      <c r="G16" s="564"/>
    </row>
    <row r="17" spans="1:7">
      <c r="A17" s="32"/>
      <c r="B17" s="31"/>
      <c r="C17" s="9"/>
      <c r="D17" s="33"/>
      <c r="E17" s="11"/>
      <c r="F17" s="11"/>
      <c r="G17" s="565"/>
    </row>
    <row r="18" spans="1:7" ht="25.5" customHeight="1">
      <c r="A18" s="377" t="s">
        <v>678</v>
      </c>
      <c r="B18" s="378"/>
      <c r="C18" s="378"/>
      <c r="D18" s="378"/>
      <c r="E18" s="11"/>
      <c r="F18" s="11"/>
      <c r="G18" s="564"/>
    </row>
    <row r="19" spans="1:7">
      <c r="A19" s="32"/>
      <c r="B19" s="31"/>
      <c r="C19" s="9"/>
      <c r="D19" s="33"/>
      <c r="E19" s="11"/>
      <c r="F19" s="34"/>
      <c r="G19" s="565"/>
    </row>
    <row r="20" spans="1:7">
      <c r="A20" s="35"/>
      <c r="B20" s="36"/>
      <c r="C20" s="36"/>
      <c r="D20" s="36"/>
      <c r="E20" s="11"/>
      <c r="F20" s="34"/>
      <c r="G20" s="565"/>
    </row>
    <row r="21" spans="1:7" ht="25.5" customHeight="1">
      <c r="A21" s="377" t="s">
        <v>724</v>
      </c>
      <c r="B21" s="378"/>
      <c r="C21" s="378"/>
      <c r="D21" s="378"/>
      <c r="E21" s="11"/>
      <c r="F21" s="11"/>
      <c r="G21" s="564"/>
    </row>
    <row r="22" spans="1:7">
      <c r="A22" s="35"/>
      <c r="B22" s="36"/>
      <c r="C22" s="36"/>
      <c r="D22" s="36"/>
      <c r="E22" s="11"/>
      <c r="F22" s="34"/>
      <c r="G22" s="565"/>
    </row>
    <row r="23" spans="1:7" ht="25.5" customHeight="1">
      <c r="A23" s="377" t="s">
        <v>725</v>
      </c>
      <c r="B23" s="378"/>
      <c r="C23" s="378"/>
      <c r="D23" s="378"/>
      <c r="E23" s="11"/>
      <c r="F23" s="11"/>
      <c r="G23" s="564"/>
    </row>
    <row r="24" spans="1:7">
      <c r="A24" s="35"/>
      <c r="B24" s="36"/>
      <c r="C24" s="36"/>
      <c r="D24" s="36"/>
      <c r="E24" s="11"/>
      <c r="F24" s="34"/>
      <c r="G24" s="565"/>
    </row>
    <row r="25" spans="1:7" ht="25.5" customHeight="1">
      <c r="A25" s="613" t="s">
        <v>726</v>
      </c>
      <c r="B25" s="614"/>
      <c r="C25" s="614"/>
      <c r="D25" s="614"/>
      <c r="E25" s="11"/>
      <c r="F25" s="11"/>
      <c r="G25" s="566"/>
    </row>
    <row r="26" spans="1:7" ht="25.5" customHeight="1">
      <c r="A26" s="613"/>
      <c r="B26" s="614"/>
      <c r="C26" s="614"/>
      <c r="D26" s="614"/>
      <c r="E26" s="22" t="s">
        <v>831</v>
      </c>
      <c r="F26" s="11"/>
      <c r="G26" s="564"/>
    </row>
    <row r="27" spans="1:7" ht="13.8" thickBot="1">
      <c r="A27" s="32"/>
      <c r="B27" s="31"/>
      <c r="C27" s="9"/>
      <c r="D27" s="31"/>
      <c r="E27" s="11"/>
      <c r="F27" s="34"/>
      <c r="G27" s="565"/>
    </row>
    <row r="28" spans="1:7" ht="25.5" customHeight="1" thickBot="1">
      <c r="A28" s="377" t="s">
        <v>690</v>
      </c>
      <c r="B28" s="378"/>
      <c r="C28" s="378"/>
      <c r="D28" s="378"/>
      <c r="E28" s="22"/>
      <c r="F28" s="11"/>
      <c r="G28" s="567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4" t="s">
        <v>50</v>
      </c>
      <c r="B6" s="388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8" t="s">
        <v>52</v>
      </c>
      <c r="B22" s="578" t="s">
        <v>53</v>
      </c>
      <c r="C22" s="578"/>
      <c r="D22" s="578"/>
      <c r="E22" s="578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0" zoomScaleNormal="100" zoomScaleSheetLayoutView="100" workbookViewId="0">
      <selection activeCell="F48" sqref="F48"/>
    </sheetView>
  </sheetViews>
  <sheetFormatPr defaultColWidth="9.33203125" defaultRowHeight="13.2"/>
  <cols>
    <col min="1" max="1" width="12.33203125" style="96" customWidth="1"/>
    <col min="2" max="2" width="38" style="96" customWidth="1"/>
    <col min="3" max="3" width="7.33203125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4" t="s">
        <v>59</v>
      </c>
      <c r="B6" s="388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6" t="s">
        <v>567</v>
      </c>
      <c r="D10" s="501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3"/>
      <c r="D13" s="61"/>
      <c r="E13" s="62"/>
      <c r="F13" s="62"/>
    </row>
    <row r="14" spans="1:6" ht="39.6">
      <c r="A14" s="569" t="s">
        <v>872</v>
      </c>
      <c r="B14" s="556" t="s">
        <v>850</v>
      </c>
      <c r="C14" s="526" t="s">
        <v>673</v>
      </c>
      <c r="D14" s="61">
        <f>500*7*3</f>
        <v>10500</v>
      </c>
      <c r="E14" s="493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1">
        <f>630*3</f>
        <v>1890</v>
      </c>
      <c r="E19" s="62"/>
      <c r="F19" s="62"/>
    </row>
    <row r="20" spans="1:8" ht="7.5" customHeight="1">
      <c r="A20" s="130"/>
      <c r="B20" s="69"/>
      <c r="C20" s="139"/>
      <c r="D20" s="501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2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1"/>
      <c r="E22" s="62"/>
      <c r="F22" s="62"/>
    </row>
    <row r="23" spans="1:8" ht="26.4">
      <c r="A23" s="130"/>
      <c r="B23" s="69" t="s">
        <v>66</v>
      </c>
      <c r="C23" s="98"/>
      <c r="D23" s="531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1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1">
        <v>0</v>
      </c>
      <c r="E26" s="62"/>
      <c r="F26" s="62" t="s">
        <v>552</v>
      </c>
      <c r="H26" s="546"/>
    </row>
    <row r="27" spans="1:8" ht="7.5" customHeight="1">
      <c r="A27" s="130"/>
      <c r="B27" s="109"/>
      <c r="C27" s="133"/>
      <c r="D27" s="531"/>
      <c r="E27" s="140"/>
      <c r="F27" s="62"/>
    </row>
    <row r="28" spans="1:8" ht="26.4">
      <c r="A28" s="142" t="s">
        <v>779</v>
      </c>
      <c r="B28" s="145" t="s">
        <v>76</v>
      </c>
      <c r="C28" s="69"/>
      <c r="D28" s="533"/>
      <c r="E28" s="62"/>
      <c r="F28" s="62"/>
    </row>
    <row r="29" spans="1:8" ht="6.75" customHeight="1">
      <c r="A29" s="142"/>
      <c r="B29" s="145"/>
      <c r="C29" s="69"/>
      <c r="D29" s="533"/>
      <c r="E29" s="62"/>
      <c r="F29" s="62"/>
    </row>
    <row r="30" spans="1:8" ht="26.4">
      <c r="A30" s="1"/>
      <c r="B30" s="69" t="s">
        <v>838</v>
      </c>
      <c r="C30" s="69"/>
      <c r="D30" s="533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1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1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1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1"/>
      <c r="E34" s="62"/>
      <c r="F34" s="62"/>
    </row>
    <row r="35" spans="1:6" ht="26.4">
      <c r="A35" s="1"/>
      <c r="B35" s="69" t="s">
        <v>77</v>
      </c>
      <c r="C35" s="139"/>
      <c r="D35" s="501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1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1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1">
        <v>0</v>
      </c>
      <c r="E38" s="62"/>
      <c r="F38" s="62" t="s">
        <v>552</v>
      </c>
    </row>
    <row r="39" spans="1:6" ht="6.75" customHeight="1">
      <c r="A39" s="1"/>
      <c r="B39" s="69"/>
      <c r="C39" s="543"/>
      <c r="D39" s="501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5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2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5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2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2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2">
        <v>0</v>
      </c>
      <c r="E45" s="62"/>
      <c r="F45" s="60" t="s">
        <v>534</v>
      </c>
    </row>
    <row r="46" spans="1:6" ht="6.75" customHeight="1">
      <c r="A46" s="1"/>
      <c r="B46" s="69"/>
      <c r="C46" s="543"/>
      <c r="D46" s="501"/>
      <c r="E46" s="62"/>
      <c r="F46" s="62"/>
    </row>
    <row r="47" spans="1:6" ht="8.25" customHeight="1" thickBot="1">
      <c r="A47" s="134"/>
      <c r="B47" s="69"/>
      <c r="C47" s="69"/>
      <c r="D47" s="533"/>
      <c r="E47" s="138"/>
      <c r="F47" s="136"/>
    </row>
    <row r="48" spans="1:6" ht="19.5" customHeight="1" thickBot="1">
      <c r="A48" s="97" t="s">
        <v>67</v>
      </c>
      <c r="B48" s="575" t="s">
        <v>68</v>
      </c>
      <c r="C48" s="575"/>
      <c r="D48" s="575"/>
      <c r="E48" s="575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79" t="s">
        <v>75</v>
      </c>
      <c r="C6" s="579"/>
      <c r="D6" s="579"/>
      <c r="E6" s="579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0" t="s">
        <v>873</v>
      </c>
      <c r="B12" s="571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2"/>
      <c r="B13" s="571" t="s">
        <v>857</v>
      </c>
      <c r="C13" s="540"/>
      <c r="D13" s="541"/>
      <c r="E13" s="371"/>
      <c r="F13" s="242"/>
    </row>
    <row r="14" spans="1:6" s="49" customFormat="1" ht="12" customHeight="1">
      <c r="A14" s="57"/>
      <c r="B14" s="69"/>
      <c r="C14" s="60"/>
      <c r="D14" s="532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2"/>
      <c r="E15" s="62"/>
      <c r="F15" s="62"/>
    </row>
    <row r="16" spans="1:6" s="49" customFormat="1" ht="13.8">
      <c r="A16" s="57"/>
      <c r="B16" s="69"/>
      <c r="C16" s="55"/>
      <c r="D16" s="535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2">
        <v>0</v>
      </c>
      <c r="E17" s="62"/>
      <c r="F17" s="62"/>
    </row>
    <row r="18" spans="1:6" s="49" customFormat="1" ht="13.8">
      <c r="A18" s="57"/>
      <c r="B18" s="69"/>
      <c r="C18" s="55"/>
      <c r="D18" s="535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2">
        <v>0</v>
      </c>
      <c r="E19" s="62"/>
      <c r="F19" s="62"/>
    </row>
    <row r="20" spans="1:6" s="49" customFormat="1" ht="12" customHeight="1">
      <c r="A20" s="57"/>
      <c r="B20" s="69"/>
      <c r="C20" s="60"/>
      <c r="D20" s="532"/>
      <c r="E20" s="62"/>
      <c r="F20" s="62"/>
    </row>
    <row r="21" spans="1:6" s="49" customFormat="1" ht="18.45" customHeight="1">
      <c r="A21" s="57"/>
      <c r="B21" s="69"/>
      <c r="C21" s="60"/>
      <c r="D21" s="532"/>
      <c r="E21" s="62"/>
      <c r="F21" s="60"/>
    </row>
    <row r="22" spans="1:6" s="49" customFormat="1" ht="9.75" customHeight="1">
      <c r="A22" s="59"/>
      <c r="B22" s="69"/>
      <c r="C22" s="60"/>
      <c r="D22" s="532"/>
      <c r="E22" s="62"/>
      <c r="F22" s="60"/>
    </row>
    <row r="23" spans="1:6" s="49" customFormat="1" ht="19.2" customHeight="1">
      <c r="A23" s="59"/>
      <c r="B23" s="69"/>
      <c r="C23" s="60"/>
      <c r="D23" s="528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89" t="s">
        <v>89</v>
      </c>
      <c r="B27" s="580" t="s">
        <v>90</v>
      </c>
      <c r="C27" s="580"/>
      <c r="D27" s="580"/>
      <c r="E27" s="580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topLeftCell="A3" zoomScaleNormal="100" zoomScaleSheetLayoutView="100" workbookViewId="0">
      <selection activeCell="F23" sqref="F23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4" t="s">
        <v>98</v>
      </c>
      <c r="B6" s="393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4" t="s">
        <v>100</v>
      </c>
      <c r="B9" s="393" t="s">
        <v>101</v>
      </c>
      <c r="C9" s="55"/>
      <c r="D9" s="529"/>
      <c r="E9" s="94"/>
      <c r="F9" s="95"/>
    </row>
    <row r="10" spans="1:6" ht="13.8">
      <c r="A10" s="59"/>
      <c r="B10" s="69"/>
      <c r="C10" s="55"/>
      <c r="D10" s="530"/>
      <c r="E10" s="94"/>
      <c r="F10" s="95"/>
    </row>
    <row r="11" spans="1:6" ht="48.6" customHeight="1">
      <c r="A11" s="57" t="s">
        <v>778</v>
      </c>
      <c r="B11" s="69" t="s">
        <v>570</v>
      </c>
      <c r="C11" s="60"/>
      <c r="D11" s="530"/>
      <c r="E11" s="94"/>
      <c r="F11" s="95"/>
    </row>
    <row r="12" spans="1:6" ht="13.8">
      <c r="A12" s="57"/>
      <c r="B12" s="69"/>
      <c r="C12" s="60"/>
      <c r="D12" s="530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0"/>
      <c r="E14" s="94"/>
      <c r="F14" s="95"/>
    </row>
    <row r="15" spans="1:6" ht="13.8">
      <c r="A15" s="59"/>
      <c r="B15" s="545" t="s">
        <v>839</v>
      </c>
      <c r="C15" s="486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0"/>
      <c r="E18" s="94"/>
      <c r="F18" s="95"/>
    </row>
    <row r="19" spans="1:6" ht="15.15" customHeight="1">
      <c r="A19" s="59"/>
      <c r="B19" s="372"/>
      <c r="C19" s="60"/>
      <c r="D19" s="65"/>
      <c r="E19" s="94"/>
      <c r="F19" s="95"/>
    </row>
    <row r="20" spans="1:6" ht="10.5" customHeight="1">
      <c r="A20" s="59"/>
      <c r="B20" s="69"/>
      <c r="C20" s="60"/>
      <c r="D20" s="530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7" t="s">
        <v>102</v>
      </c>
      <c r="B23" s="581" t="s">
        <v>103</v>
      </c>
      <c r="C23" s="581"/>
      <c r="D23" s="581"/>
      <c r="E23" s="581"/>
      <c r="F23" s="542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NO:LDPWRI-ROADS/18016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MUSINA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1">
        <v>1000</v>
      </c>
      <c r="E10" s="500"/>
      <c r="F10" s="95"/>
    </row>
    <row r="11" spans="1:6" s="92" customFormat="1" ht="12.75" customHeight="1">
      <c r="A11" s="171"/>
      <c r="B11" s="69"/>
      <c r="C11" s="172"/>
      <c r="D11" s="501"/>
      <c r="E11" s="500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1">
        <v>1000</v>
      </c>
      <c r="E12" s="500"/>
      <c r="F12" s="95"/>
    </row>
    <row r="13" spans="1:6" s="92" customFormat="1" ht="24" customHeight="1">
      <c r="A13" s="171"/>
      <c r="B13" s="69"/>
      <c r="C13" s="172"/>
      <c r="D13" s="501"/>
      <c r="E13" s="500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1">
        <v>1000</v>
      </c>
      <c r="E14" s="500"/>
      <c r="F14" s="95"/>
    </row>
    <row r="15" spans="1:6" s="92" customFormat="1" ht="12.75" customHeight="1">
      <c r="A15" s="171"/>
      <c r="B15" s="69"/>
      <c r="C15" s="172"/>
      <c r="D15" s="501"/>
      <c r="E15" s="500"/>
      <c r="F15" s="95"/>
    </row>
    <row r="16" spans="1:6" s="92" customFormat="1" ht="12" customHeight="1">
      <c r="A16" s="392" t="s">
        <v>121</v>
      </c>
      <c r="B16" s="393" t="s">
        <v>122</v>
      </c>
      <c r="C16" s="170"/>
      <c r="D16" s="501"/>
      <c r="E16" s="500"/>
      <c r="F16" s="95"/>
    </row>
    <row r="17" spans="1:6" s="92" customFormat="1" ht="12" customHeight="1">
      <c r="A17" s="169"/>
      <c r="B17" s="145"/>
      <c r="C17" s="170"/>
      <c r="D17" s="501"/>
      <c r="E17" s="500"/>
      <c r="F17" s="95"/>
    </row>
    <row r="18" spans="1:6" s="92" customFormat="1">
      <c r="A18" s="171" t="s">
        <v>776</v>
      </c>
      <c r="B18" s="69" t="s">
        <v>123</v>
      </c>
      <c r="C18" s="170"/>
      <c r="D18" s="501"/>
      <c r="E18" s="500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1">
        <f>SUM(D10:D14)*0.2*1.2</f>
        <v>720</v>
      </c>
      <c r="E19" s="500"/>
      <c r="F19" s="95"/>
    </row>
    <row r="20" spans="1:6" s="92" customFormat="1" ht="12.75" customHeight="1">
      <c r="A20" s="171"/>
      <c r="B20" s="69"/>
      <c r="C20" s="172"/>
      <c r="D20" s="501"/>
      <c r="E20" s="500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1">
        <f>SUM(D10:D15)*0.2*1.2</f>
        <v>720</v>
      </c>
      <c r="E21" s="500"/>
      <c r="F21" s="95"/>
    </row>
    <row r="22" spans="1:6" s="92" customFormat="1" ht="19.2" customHeight="1">
      <c r="A22" s="171"/>
      <c r="B22" s="69"/>
      <c r="C22" s="172"/>
      <c r="D22" s="501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7" t="s">
        <v>127</v>
      </c>
      <c r="B30" s="581" t="s">
        <v>128</v>
      </c>
      <c r="C30" s="581"/>
      <c r="D30" s="581"/>
      <c r="E30" s="581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NO:LDPWRI-ROADS/18016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77" t="str">
        <f>'B-M0200'!A3:B3</f>
        <v>MUSINA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0" t="s">
        <v>135</v>
      </c>
      <c r="B6" s="391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1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1"/>
      <c r="E9" s="62"/>
      <c r="F9" s="62"/>
    </row>
    <row r="10" spans="1:9" s="49" customFormat="1" ht="13.8">
      <c r="A10" s="59"/>
      <c r="B10" s="69" t="s">
        <v>140</v>
      </c>
      <c r="C10" s="55"/>
      <c r="D10" s="534"/>
      <c r="E10" s="62"/>
      <c r="F10" s="62"/>
    </row>
    <row r="11" spans="1:9" s="49" customFormat="1" ht="13.8">
      <c r="A11" s="59"/>
      <c r="B11" s="69" t="s">
        <v>141</v>
      </c>
      <c r="C11" s="55"/>
      <c r="D11" s="534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1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1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1">
        <v>100</v>
      </c>
      <c r="E14" s="62"/>
      <c r="F14" s="95"/>
    </row>
    <row r="15" spans="1:9" s="49" customFormat="1" ht="13.8">
      <c r="A15" s="59"/>
      <c r="B15" s="69"/>
      <c r="C15" s="60"/>
      <c r="D15" s="501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4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1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1"/>
      <c r="E18" s="62"/>
      <c r="F18" s="62"/>
    </row>
    <row r="19" spans="1:6" s="49" customFormat="1" ht="13.8">
      <c r="A19" s="59"/>
      <c r="B19" s="69" t="s">
        <v>147</v>
      </c>
      <c r="C19" s="55"/>
      <c r="D19" s="534"/>
      <c r="E19" s="62"/>
      <c r="F19" s="62"/>
    </row>
    <row r="20" spans="1:6" s="49" customFormat="1" ht="13.8">
      <c r="A20" s="59"/>
      <c r="B20" s="69" t="s">
        <v>148</v>
      </c>
      <c r="C20" s="55"/>
      <c r="D20" s="534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1">
        <v>100</v>
      </c>
      <c r="E21" s="62"/>
      <c r="F21" s="95"/>
    </row>
    <row r="22" spans="1:6" s="49" customFormat="1" ht="13.8">
      <c r="A22" s="59"/>
      <c r="B22" s="69"/>
      <c r="C22" s="60"/>
      <c r="D22" s="501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1">
        <v>50</v>
      </c>
      <c r="E23" s="62"/>
      <c r="F23" s="95"/>
    </row>
    <row r="24" spans="1:6" s="49" customFormat="1" ht="12.9" customHeight="1">
      <c r="A24" s="59"/>
      <c r="B24" s="69"/>
      <c r="C24" s="60"/>
      <c r="D24" s="501"/>
      <c r="E24" s="62"/>
      <c r="F24" s="62"/>
    </row>
    <row r="25" spans="1:6" s="49" customFormat="1" ht="17.7" customHeight="1">
      <c r="A25" s="395" t="s">
        <v>151</v>
      </c>
      <c r="B25" s="393" t="s">
        <v>152</v>
      </c>
      <c r="C25" s="55"/>
      <c r="D25" s="534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4"/>
      <c r="E26" s="62"/>
      <c r="F26" s="62"/>
    </row>
    <row r="27" spans="1:6" s="49" customFormat="1" ht="26.4">
      <c r="A27" s="59"/>
      <c r="B27" s="69" t="s">
        <v>575</v>
      </c>
      <c r="C27" s="55"/>
      <c r="D27" s="534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1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4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4"/>
      <c r="E30" s="62"/>
      <c r="F30" s="62"/>
    </row>
    <row r="31" spans="1:6" s="49" customFormat="1" ht="26.4">
      <c r="A31" s="59"/>
      <c r="B31" s="69" t="s">
        <v>575</v>
      </c>
      <c r="C31" s="55"/>
      <c r="D31" s="534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1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4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1">
        <v>0</v>
      </c>
      <c r="E34" s="140"/>
      <c r="F34" s="400" t="s">
        <v>552</v>
      </c>
    </row>
    <row r="35" spans="1:6" s="49" customFormat="1" ht="20.85" customHeight="1" thickBot="1">
      <c r="A35" s="97" t="s">
        <v>159</v>
      </c>
      <c r="B35" s="575" t="s">
        <v>160</v>
      </c>
      <c r="C35" s="575"/>
      <c r="D35" s="575"/>
      <c r="E35" s="575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2018-09-03T07:14:06Z</cp:lastPrinted>
  <dcterms:created xsi:type="dcterms:W3CDTF">2010-06-21T07:17:39Z</dcterms:created>
  <dcterms:modified xsi:type="dcterms:W3CDTF">2018-09-03T07:17:58Z</dcterms:modified>
</cp:coreProperties>
</file>